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12.31\"/>
    </mc:Choice>
  </mc:AlternateContent>
  <bookViews>
    <workbookView xWindow="0" yWindow="0" windowWidth="19200" windowHeight="11595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กระทรวง'!$B$6:$AA$37</definedName>
    <definedName name="_xlnm.Print_Area" localSheetId="0">'2. กระทรวง'!$A$1:$Z$36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Q29" i="1"/>
  <c r="R29" i="1" s="1"/>
  <c r="P29" i="1"/>
  <c r="O29" i="1"/>
  <c r="N29" i="1"/>
  <c r="M29" i="1"/>
  <c r="L29" i="1"/>
  <c r="K29" i="1"/>
  <c r="I29" i="1"/>
  <c r="Y29" i="1" s="1"/>
  <c r="H29" i="1"/>
  <c r="X29" i="1" s="1"/>
  <c r="G29" i="1"/>
  <c r="W29" i="1" s="1"/>
  <c r="F29" i="1"/>
  <c r="V29" i="1" s="1"/>
  <c r="E29" i="1"/>
  <c r="U29" i="1" s="1"/>
  <c r="D29" i="1"/>
  <c r="T29" i="1" s="1"/>
  <c r="C29" i="1"/>
  <c r="S29" i="1" s="1"/>
  <c r="B29" i="1"/>
  <c r="Q28" i="1"/>
  <c r="R28" i="1" s="1"/>
  <c r="O28" i="1"/>
  <c r="N28" i="1"/>
  <c r="P28" i="1" s="1"/>
  <c r="M28" i="1"/>
  <c r="L28" i="1"/>
  <c r="K28" i="1"/>
  <c r="I28" i="1"/>
  <c r="J28" i="1" s="1"/>
  <c r="G28" i="1"/>
  <c r="W28" i="1" s="1"/>
  <c r="F28" i="1"/>
  <c r="H28" i="1" s="1"/>
  <c r="E28" i="1"/>
  <c r="U28" i="1" s="1"/>
  <c r="D28" i="1"/>
  <c r="T28" i="1" s="1"/>
  <c r="C28" i="1"/>
  <c r="S28" i="1" s="1"/>
  <c r="B28" i="1"/>
  <c r="R27" i="1"/>
  <c r="Q27" i="1"/>
  <c r="O27" i="1"/>
  <c r="N27" i="1"/>
  <c r="P27" i="1" s="1"/>
  <c r="M27" i="1"/>
  <c r="L27" i="1"/>
  <c r="K27" i="1"/>
  <c r="J27" i="1"/>
  <c r="I27" i="1"/>
  <c r="Y27" i="1" s="1"/>
  <c r="G27" i="1"/>
  <c r="W27" i="1" s="1"/>
  <c r="F27" i="1"/>
  <c r="V27" i="1" s="1"/>
  <c r="E27" i="1"/>
  <c r="U27" i="1" s="1"/>
  <c r="D27" i="1"/>
  <c r="T27" i="1" s="1"/>
  <c r="C27" i="1"/>
  <c r="S27" i="1" s="1"/>
  <c r="B27" i="1"/>
  <c r="Q26" i="1"/>
  <c r="P26" i="1"/>
  <c r="O26" i="1"/>
  <c r="N26" i="1"/>
  <c r="M26" i="1"/>
  <c r="L26" i="1"/>
  <c r="K26" i="1"/>
  <c r="R26" i="1" s="1"/>
  <c r="I26" i="1"/>
  <c r="Y26" i="1" s="1"/>
  <c r="Z26" i="1" s="1"/>
  <c r="H26" i="1"/>
  <c r="X26" i="1" s="1"/>
  <c r="G26" i="1"/>
  <c r="W26" i="1" s="1"/>
  <c r="F26" i="1"/>
  <c r="V26" i="1" s="1"/>
  <c r="E26" i="1"/>
  <c r="U26" i="1" s="1"/>
  <c r="D26" i="1"/>
  <c r="T26" i="1" s="1"/>
  <c r="C26" i="1"/>
  <c r="S26" i="1" s="1"/>
  <c r="B26" i="1"/>
  <c r="Q25" i="1"/>
  <c r="R25" i="1" s="1"/>
  <c r="O25" i="1"/>
  <c r="N25" i="1"/>
  <c r="P25" i="1" s="1"/>
  <c r="M25" i="1"/>
  <c r="L25" i="1"/>
  <c r="K25" i="1"/>
  <c r="I25" i="1"/>
  <c r="J25" i="1" s="1"/>
  <c r="G25" i="1"/>
  <c r="W25" i="1" s="1"/>
  <c r="F25" i="1"/>
  <c r="H25" i="1" s="1"/>
  <c r="X25" i="1" s="1"/>
  <c r="E25" i="1"/>
  <c r="U25" i="1" s="1"/>
  <c r="D25" i="1"/>
  <c r="T25" i="1" s="1"/>
  <c r="C25" i="1"/>
  <c r="S25" i="1" s="1"/>
  <c r="B25" i="1"/>
  <c r="R24" i="1"/>
  <c r="Q24" i="1"/>
  <c r="O24" i="1"/>
  <c r="N24" i="1"/>
  <c r="P24" i="1" s="1"/>
  <c r="M24" i="1"/>
  <c r="L24" i="1"/>
  <c r="K24" i="1"/>
  <c r="J24" i="1"/>
  <c r="I24" i="1"/>
  <c r="Y24" i="1" s="1"/>
  <c r="G24" i="1"/>
  <c r="W24" i="1" s="1"/>
  <c r="F24" i="1"/>
  <c r="H24" i="1" s="1"/>
  <c r="E24" i="1"/>
  <c r="U24" i="1" s="1"/>
  <c r="D24" i="1"/>
  <c r="T24" i="1" s="1"/>
  <c r="C24" i="1"/>
  <c r="S24" i="1" s="1"/>
  <c r="B24" i="1"/>
  <c r="Q23" i="1"/>
  <c r="R23" i="1" s="1"/>
  <c r="O23" i="1"/>
  <c r="N23" i="1"/>
  <c r="P23" i="1" s="1"/>
  <c r="M23" i="1"/>
  <c r="L23" i="1"/>
  <c r="K23" i="1"/>
  <c r="I23" i="1"/>
  <c r="J23" i="1" s="1"/>
  <c r="G23" i="1"/>
  <c r="W23" i="1" s="1"/>
  <c r="F23" i="1"/>
  <c r="H23" i="1" s="1"/>
  <c r="X23" i="1" s="1"/>
  <c r="E23" i="1"/>
  <c r="U23" i="1" s="1"/>
  <c r="D23" i="1"/>
  <c r="T23" i="1" s="1"/>
  <c r="C23" i="1"/>
  <c r="S23" i="1" s="1"/>
  <c r="B23" i="1"/>
  <c r="R22" i="1"/>
  <c r="Q22" i="1"/>
  <c r="O22" i="1"/>
  <c r="P22" i="1" s="1"/>
  <c r="N22" i="1"/>
  <c r="M22" i="1"/>
  <c r="L22" i="1"/>
  <c r="K22" i="1"/>
  <c r="I22" i="1"/>
  <c r="J22" i="1" s="1"/>
  <c r="G22" i="1"/>
  <c r="H22" i="1" s="1"/>
  <c r="F22" i="1"/>
  <c r="V22" i="1" s="1"/>
  <c r="E22" i="1"/>
  <c r="U22" i="1" s="1"/>
  <c r="D22" i="1"/>
  <c r="T22" i="1" s="1"/>
  <c r="C22" i="1"/>
  <c r="S22" i="1" s="1"/>
  <c r="B22" i="1"/>
  <c r="Q21" i="1"/>
  <c r="R21" i="1" s="1"/>
  <c r="P21" i="1"/>
  <c r="O21" i="1"/>
  <c r="N21" i="1"/>
  <c r="M21" i="1"/>
  <c r="L21" i="1"/>
  <c r="K21" i="1"/>
  <c r="I21" i="1"/>
  <c r="Y21" i="1" s="1"/>
  <c r="H21" i="1"/>
  <c r="X21" i="1" s="1"/>
  <c r="G21" i="1"/>
  <c r="W21" i="1" s="1"/>
  <c r="F21" i="1"/>
  <c r="V21" i="1" s="1"/>
  <c r="E21" i="1"/>
  <c r="U21" i="1" s="1"/>
  <c r="D21" i="1"/>
  <c r="T21" i="1" s="1"/>
  <c r="C21" i="1"/>
  <c r="S21" i="1" s="1"/>
  <c r="B21" i="1"/>
  <c r="Q20" i="1"/>
  <c r="R20" i="1" s="1"/>
  <c r="O20" i="1"/>
  <c r="N20" i="1"/>
  <c r="P20" i="1" s="1"/>
  <c r="M20" i="1"/>
  <c r="L20" i="1"/>
  <c r="K20" i="1"/>
  <c r="I20" i="1"/>
  <c r="J20" i="1" s="1"/>
  <c r="G20" i="1"/>
  <c r="W20" i="1" s="1"/>
  <c r="F20" i="1"/>
  <c r="H20" i="1" s="1"/>
  <c r="E20" i="1"/>
  <c r="U20" i="1" s="1"/>
  <c r="D20" i="1"/>
  <c r="T20" i="1" s="1"/>
  <c r="C20" i="1"/>
  <c r="S20" i="1" s="1"/>
  <c r="B20" i="1"/>
  <c r="R19" i="1"/>
  <c r="Q19" i="1"/>
  <c r="O19" i="1"/>
  <c r="N19" i="1"/>
  <c r="P19" i="1" s="1"/>
  <c r="M19" i="1"/>
  <c r="L19" i="1"/>
  <c r="K19" i="1"/>
  <c r="J19" i="1"/>
  <c r="I19" i="1"/>
  <c r="Y19" i="1" s="1"/>
  <c r="G19" i="1"/>
  <c r="W19" i="1" s="1"/>
  <c r="F19" i="1"/>
  <c r="V19" i="1" s="1"/>
  <c r="E19" i="1"/>
  <c r="U19" i="1" s="1"/>
  <c r="D19" i="1"/>
  <c r="T19" i="1" s="1"/>
  <c r="C19" i="1"/>
  <c r="S19" i="1" s="1"/>
  <c r="B19" i="1"/>
  <c r="Q18" i="1"/>
  <c r="P18" i="1"/>
  <c r="O18" i="1"/>
  <c r="N18" i="1"/>
  <c r="M18" i="1"/>
  <c r="L18" i="1"/>
  <c r="K18" i="1"/>
  <c r="R18" i="1" s="1"/>
  <c r="I18" i="1"/>
  <c r="Y18" i="1" s="1"/>
  <c r="H18" i="1"/>
  <c r="X18" i="1" s="1"/>
  <c r="G18" i="1"/>
  <c r="W18" i="1" s="1"/>
  <c r="F18" i="1"/>
  <c r="V18" i="1" s="1"/>
  <c r="E18" i="1"/>
  <c r="U18" i="1" s="1"/>
  <c r="D18" i="1"/>
  <c r="T18" i="1" s="1"/>
  <c r="C18" i="1"/>
  <c r="S18" i="1" s="1"/>
  <c r="B18" i="1"/>
  <c r="Q17" i="1"/>
  <c r="R17" i="1" s="1"/>
  <c r="O17" i="1"/>
  <c r="N17" i="1"/>
  <c r="P17" i="1" s="1"/>
  <c r="M17" i="1"/>
  <c r="L17" i="1"/>
  <c r="K17" i="1"/>
  <c r="I17" i="1"/>
  <c r="J17" i="1" s="1"/>
  <c r="G17" i="1"/>
  <c r="W17" i="1" s="1"/>
  <c r="F17" i="1"/>
  <c r="H17" i="1" s="1"/>
  <c r="E17" i="1"/>
  <c r="U17" i="1" s="1"/>
  <c r="D17" i="1"/>
  <c r="T17" i="1" s="1"/>
  <c r="C17" i="1"/>
  <c r="S17" i="1" s="1"/>
  <c r="B17" i="1"/>
  <c r="R16" i="1"/>
  <c r="Q16" i="1"/>
  <c r="O16" i="1"/>
  <c r="N16" i="1"/>
  <c r="P16" i="1" s="1"/>
  <c r="M16" i="1"/>
  <c r="L16" i="1"/>
  <c r="K16" i="1"/>
  <c r="J16" i="1"/>
  <c r="I16" i="1"/>
  <c r="Y16" i="1" s="1"/>
  <c r="G16" i="1"/>
  <c r="W16" i="1" s="1"/>
  <c r="F16" i="1"/>
  <c r="H16" i="1" s="1"/>
  <c r="X16" i="1" s="1"/>
  <c r="E16" i="1"/>
  <c r="U16" i="1" s="1"/>
  <c r="D16" i="1"/>
  <c r="T16" i="1" s="1"/>
  <c r="C16" i="1"/>
  <c r="S16" i="1" s="1"/>
  <c r="B16" i="1"/>
  <c r="Q15" i="1"/>
  <c r="R15" i="1" s="1"/>
  <c r="O15" i="1"/>
  <c r="N15" i="1"/>
  <c r="P15" i="1" s="1"/>
  <c r="M15" i="1"/>
  <c r="L15" i="1"/>
  <c r="K15" i="1"/>
  <c r="I15" i="1"/>
  <c r="J15" i="1" s="1"/>
  <c r="G15" i="1"/>
  <c r="W15" i="1" s="1"/>
  <c r="F15" i="1"/>
  <c r="H15" i="1" s="1"/>
  <c r="E15" i="1"/>
  <c r="U15" i="1" s="1"/>
  <c r="D15" i="1"/>
  <c r="T15" i="1" s="1"/>
  <c r="C15" i="1"/>
  <c r="S15" i="1" s="1"/>
  <c r="B15" i="1"/>
  <c r="Q14" i="1"/>
  <c r="R14" i="1" s="1"/>
  <c r="O14" i="1"/>
  <c r="P14" i="1" s="1"/>
  <c r="N14" i="1"/>
  <c r="M14" i="1"/>
  <c r="L14" i="1"/>
  <c r="K14" i="1"/>
  <c r="I14" i="1"/>
  <c r="J14" i="1" s="1"/>
  <c r="G14" i="1"/>
  <c r="W14" i="1" s="1"/>
  <c r="F14" i="1"/>
  <c r="V14" i="1" s="1"/>
  <c r="E14" i="1"/>
  <c r="U14" i="1" s="1"/>
  <c r="D14" i="1"/>
  <c r="T14" i="1" s="1"/>
  <c r="C14" i="1"/>
  <c r="S14" i="1" s="1"/>
  <c r="B14" i="1"/>
  <c r="Q13" i="1"/>
  <c r="R13" i="1" s="1"/>
  <c r="P13" i="1"/>
  <c r="O13" i="1"/>
  <c r="N13" i="1"/>
  <c r="M13" i="1"/>
  <c r="L13" i="1"/>
  <c r="K13" i="1"/>
  <c r="I13" i="1"/>
  <c r="J13" i="1" s="1"/>
  <c r="H13" i="1"/>
  <c r="X13" i="1" s="1"/>
  <c r="G13" i="1"/>
  <c r="W13" i="1" s="1"/>
  <c r="F13" i="1"/>
  <c r="V13" i="1" s="1"/>
  <c r="E13" i="1"/>
  <c r="U13" i="1" s="1"/>
  <c r="D13" i="1"/>
  <c r="T13" i="1" s="1"/>
  <c r="C13" i="1"/>
  <c r="S13" i="1" s="1"/>
  <c r="B13" i="1"/>
  <c r="Q12" i="1"/>
  <c r="R12" i="1" s="1"/>
  <c r="O12" i="1"/>
  <c r="N12" i="1"/>
  <c r="P12" i="1" s="1"/>
  <c r="M12" i="1"/>
  <c r="L12" i="1"/>
  <c r="K12" i="1"/>
  <c r="I12" i="1"/>
  <c r="Y12" i="1" s="1"/>
  <c r="Z12" i="1" s="1"/>
  <c r="G12" i="1"/>
  <c r="W12" i="1" s="1"/>
  <c r="F12" i="1"/>
  <c r="H12" i="1" s="1"/>
  <c r="E12" i="1"/>
  <c r="U12" i="1" s="1"/>
  <c r="D12" i="1"/>
  <c r="T12" i="1" s="1"/>
  <c r="C12" i="1"/>
  <c r="S12" i="1" s="1"/>
  <c r="B12" i="1"/>
  <c r="R11" i="1"/>
  <c r="Q11" i="1"/>
  <c r="O11" i="1"/>
  <c r="N11" i="1"/>
  <c r="P11" i="1" s="1"/>
  <c r="M11" i="1"/>
  <c r="L11" i="1"/>
  <c r="K11" i="1"/>
  <c r="J11" i="1"/>
  <c r="I11" i="1"/>
  <c r="Y11" i="1" s="1"/>
  <c r="G11" i="1"/>
  <c r="W11" i="1" s="1"/>
  <c r="F11" i="1"/>
  <c r="V11" i="1" s="1"/>
  <c r="E11" i="1"/>
  <c r="U11" i="1" s="1"/>
  <c r="D11" i="1"/>
  <c r="T11" i="1" s="1"/>
  <c r="C11" i="1"/>
  <c r="S11" i="1" s="1"/>
  <c r="B11" i="1"/>
  <c r="Q10" i="1"/>
  <c r="P10" i="1"/>
  <c r="O10" i="1"/>
  <c r="N10" i="1"/>
  <c r="M10" i="1"/>
  <c r="L10" i="1"/>
  <c r="K10" i="1"/>
  <c r="R10" i="1" s="1"/>
  <c r="I10" i="1"/>
  <c r="Y10" i="1" s="1"/>
  <c r="H10" i="1"/>
  <c r="X10" i="1" s="1"/>
  <c r="G10" i="1"/>
  <c r="W10" i="1" s="1"/>
  <c r="F10" i="1"/>
  <c r="V10" i="1" s="1"/>
  <c r="E10" i="1"/>
  <c r="U10" i="1" s="1"/>
  <c r="D10" i="1"/>
  <c r="T10" i="1" s="1"/>
  <c r="C10" i="1"/>
  <c r="J10" i="1" s="1"/>
  <c r="B10" i="1"/>
  <c r="Q9" i="1"/>
  <c r="Q30" i="1" s="1"/>
  <c r="O9" i="1"/>
  <c r="N9" i="1"/>
  <c r="P9" i="1" s="1"/>
  <c r="M9" i="1"/>
  <c r="L9" i="1"/>
  <c r="K9" i="1"/>
  <c r="I9" i="1"/>
  <c r="I30" i="1" s="1"/>
  <c r="G9" i="1"/>
  <c r="W9" i="1" s="1"/>
  <c r="F9" i="1"/>
  <c r="H9" i="1" s="1"/>
  <c r="E9" i="1"/>
  <c r="U9" i="1" s="1"/>
  <c r="D9" i="1"/>
  <c r="T9" i="1" s="1"/>
  <c r="C9" i="1"/>
  <c r="S9" i="1" s="1"/>
  <c r="B9" i="1"/>
  <c r="R8" i="1"/>
  <c r="Q8" i="1"/>
  <c r="O8" i="1"/>
  <c r="N8" i="1"/>
  <c r="P8" i="1" s="1"/>
  <c r="M8" i="1"/>
  <c r="L8" i="1"/>
  <c r="K8" i="1"/>
  <c r="J8" i="1"/>
  <c r="I8" i="1"/>
  <c r="Y8" i="1" s="1"/>
  <c r="G8" i="1"/>
  <c r="W8" i="1" s="1"/>
  <c r="F8" i="1"/>
  <c r="H8" i="1" s="1"/>
  <c r="X8" i="1" s="1"/>
  <c r="E8" i="1"/>
  <c r="U8" i="1" s="1"/>
  <c r="D8" i="1"/>
  <c r="T8" i="1" s="1"/>
  <c r="C8" i="1"/>
  <c r="S8" i="1" s="1"/>
  <c r="B8" i="1"/>
  <c r="Q7" i="1"/>
  <c r="R7" i="1" s="1"/>
  <c r="O7" i="1"/>
  <c r="N7" i="1"/>
  <c r="P7" i="1" s="1"/>
  <c r="M7" i="1"/>
  <c r="M30" i="1" s="1"/>
  <c r="L7" i="1"/>
  <c r="K7" i="1"/>
  <c r="I7" i="1"/>
  <c r="J7" i="1" s="1"/>
  <c r="G7" i="1"/>
  <c r="W7" i="1" s="1"/>
  <c r="F7" i="1"/>
  <c r="H7" i="1" s="1"/>
  <c r="E7" i="1"/>
  <c r="U7" i="1" s="1"/>
  <c r="D7" i="1"/>
  <c r="T7" i="1" s="1"/>
  <c r="C7" i="1"/>
  <c r="S7" i="1" s="1"/>
  <c r="B7" i="1"/>
  <c r="Q6" i="1"/>
  <c r="R6" i="1" s="1"/>
  <c r="O6" i="1"/>
  <c r="O30" i="1" s="1"/>
  <c r="N6" i="1"/>
  <c r="N30" i="1" s="1"/>
  <c r="M6" i="1"/>
  <c r="L6" i="1"/>
  <c r="L30" i="1" s="1"/>
  <c r="K6" i="1"/>
  <c r="K30" i="1" s="1"/>
  <c r="I6" i="1"/>
  <c r="J6" i="1" s="1"/>
  <c r="G6" i="1"/>
  <c r="G30" i="1" s="1"/>
  <c r="F6" i="1"/>
  <c r="V6" i="1" s="1"/>
  <c r="E6" i="1"/>
  <c r="U6" i="1" s="1"/>
  <c r="D6" i="1"/>
  <c r="D30" i="1" s="1"/>
  <c r="C6" i="1"/>
  <c r="S6" i="1" s="1"/>
  <c r="B6" i="1"/>
  <c r="A1" i="1"/>
  <c r="U30" i="1" l="1"/>
  <c r="Z11" i="1"/>
  <c r="Z19" i="1"/>
  <c r="Z27" i="1"/>
  <c r="X9" i="1"/>
  <c r="R30" i="1"/>
  <c r="Z10" i="1"/>
  <c r="X17" i="1"/>
  <c r="Z18" i="1"/>
  <c r="X22" i="1"/>
  <c r="Z8" i="1"/>
  <c r="X12" i="1"/>
  <c r="Z16" i="1"/>
  <c r="X20" i="1"/>
  <c r="Z21" i="1"/>
  <c r="S30" i="1"/>
  <c r="X7" i="1"/>
  <c r="X15" i="1"/>
  <c r="Z24" i="1"/>
  <c r="X28" i="1"/>
  <c r="Z29" i="1"/>
  <c r="X24" i="1"/>
  <c r="P30" i="1"/>
  <c r="W6" i="1"/>
  <c r="S10" i="1"/>
  <c r="T6" i="1"/>
  <c r="T30" i="1" s="1"/>
  <c r="V12" i="1"/>
  <c r="V30" i="1" s="1"/>
  <c r="Y17" i="1"/>
  <c r="Z17" i="1" s="1"/>
  <c r="V20" i="1"/>
  <c r="Y25" i="1"/>
  <c r="Z25" i="1" s="1"/>
  <c r="V28" i="1"/>
  <c r="E30" i="1"/>
  <c r="J9" i="1"/>
  <c r="R9" i="1"/>
  <c r="H11" i="1"/>
  <c r="X11" i="1" s="1"/>
  <c r="H19" i="1"/>
  <c r="X19" i="1" s="1"/>
  <c r="H27" i="1"/>
  <c r="X27" i="1" s="1"/>
  <c r="F30" i="1"/>
  <c r="H6" i="1"/>
  <c r="P6" i="1"/>
  <c r="V8" i="1"/>
  <c r="J12" i="1"/>
  <c r="Y13" i="1"/>
  <c r="Z13" i="1" s="1"/>
  <c r="H14" i="1"/>
  <c r="X14" i="1" s="1"/>
  <c r="V16" i="1"/>
  <c r="Y9" i="1"/>
  <c r="Z9" i="1" s="1"/>
  <c r="J18" i="1"/>
  <c r="J26" i="1"/>
  <c r="V15" i="1"/>
  <c r="Y20" i="1"/>
  <c r="Z20" i="1" s="1"/>
  <c r="W22" i="1"/>
  <c r="V23" i="1"/>
  <c r="Y28" i="1"/>
  <c r="Z28" i="1" s="1"/>
  <c r="Y14" i="1"/>
  <c r="Z14" i="1" s="1"/>
  <c r="V17" i="1"/>
  <c r="J21" i="1"/>
  <c r="Y22" i="1"/>
  <c r="Z22" i="1" s="1"/>
  <c r="V25" i="1"/>
  <c r="J29" i="1"/>
  <c r="V7" i="1"/>
  <c r="V24" i="1"/>
  <c r="Y6" i="1"/>
  <c r="V9" i="1"/>
  <c r="Y7" i="1"/>
  <c r="Z7" i="1" s="1"/>
  <c r="Y15" i="1"/>
  <c r="Z15" i="1" s="1"/>
  <c r="Y23" i="1"/>
  <c r="Z23" i="1" s="1"/>
  <c r="C30" i="1"/>
  <c r="J30" i="1" s="1"/>
  <c r="Z6" i="1" l="1"/>
  <c r="Y30" i="1"/>
  <c r="Z30" i="1" s="1"/>
  <c r="W30" i="1"/>
  <c r="H30" i="1"/>
  <c r="X6" i="1"/>
  <c r="X30" i="1" s="1"/>
</calcChain>
</file>

<file path=xl/sharedStrings.xml><?xml version="1.0" encoding="utf-8"?>
<sst xmlns="http://schemas.openxmlformats.org/spreadsheetml/2006/main" count="61" uniqueCount="45">
  <si>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</si>
  <si>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</si>
  <si>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</si>
  <si>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</si>
  <si>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</si>
  <si>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</si>
  <si>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</si>
  <si>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</si>
  <si>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</si>
  <si>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</si>
  <si>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สำรองเงินมีหนี้</t>
  </si>
  <si>
    <t>PO</t>
  </si>
  <si>
    <t>PO+สำรองเงินมีหนี้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</si>
  <si>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</si>
  <si>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</si>
  <si>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</si>
  <si>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08</t>
  </si>
  <si>
    <t>12</t>
  </si>
  <si>
    <t>09</t>
  </si>
  <si>
    <t>07</t>
  </si>
  <si>
    <t>18</t>
  </si>
  <si>
    <t>22</t>
  </si>
  <si>
    <t>02</t>
  </si>
  <si>
    <t>25</t>
  </si>
  <si>
    <t>05</t>
  </si>
  <si>
    <t>16</t>
  </si>
  <si>
    <t>21</t>
  </si>
  <si>
    <t>20</t>
  </si>
  <si>
    <t>11</t>
  </si>
  <si>
    <t>06</t>
  </si>
  <si>
    <t>13</t>
  </si>
  <si>
    <t>15</t>
  </si>
  <si>
    <t>04</t>
  </si>
  <si>
    <t>01</t>
  </si>
  <si>
    <t>27</t>
  </si>
  <si>
    <t>29</t>
  </si>
  <si>
    <t>28</t>
  </si>
  <si>
    <t>23</t>
  </si>
  <si>
    <t>17</t>
  </si>
  <si>
    <t>03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</si>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</sst>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7" applyNumberFormat="0" applyProtection="0">
      <alignment horizontal="left" vertical="center" indent="1"/>
    </xf>
    <xf numFmtId="0" fontId="11" fillId="0" borderId="0"/>
  </cellStyleXfs>
  <cellXfs count="81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4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3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3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8" fillId="3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5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4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3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3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0" fontId="9" fillId="5" borderId="17" xfId="4" quotePrefix="1" applyNumberFormat="1">
      <alignment horizontal="left" vertical="center" indent="1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3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43" fontId="7" fillId="6" borderId="25" xfId="3" applyFont="1" applyFill="1" applyBorder="1" applyAlignment="1">
      <alignment horizontal="center" vertical="center"/>
    </xf>
    <xf numFmtId="43" fontId="7" fillId="6" borderId="26" xfId="3" applyFont="1" applyFill="1" applyBorder="1" applyAlignment="1">
      <alignment horizontal="center" vertical="center"/>
    </xf>
    <xf numFmtId="43" fontId="7" fillId="6" borderId="25" xfId="3" applyNumberFormat="1" applyFont="1" applyFill="1" applyBorder="1" applyAlignment="1">
      <alignment vertical="center"/>
    </xf>
    <xf numFmtId="43" fontId="7" fillId="6" borderId="27" xfId="3" applyNumberFormat="1" applyFont="1" applyFill="1" applyBorder="1" applyAlignment="1">
      <alignment vertical="center"/>
    </xf>
    <xf numFmtId="43" fontId="7" fillId="3" borderId="27" xfId="3" applyFont="1" applyFill="1" applyBorder="1" applyAlignment="1">
      <alignment vertical="center"/>
    </xf>
    <xf numFmtId="43" fontId="7" fillId="6" borderId="28" xfId="3" applyFont="1" applyFill="1" applyBorder="1" applyAlignment="1">
      <alignment horizontal="right" vertical="center"/>
    </xf>
    <xf numFmtId="43" fontId="7" fillId="6" borderId="27" xfId="3" applyFont="1" applyFill="1" applyBorder="1" applyAlignment="1">
      <alignment vertical="center"/>
    </xf>
    <xf numFmtId="43" fontId="7" fillId="6" borderId="29" xfId="3" applyNumberFormat="1" applyFont="1" applyFill="1" applyBorder="1" applyAlignment="1">
      <alignment vertical="center"/>
    </xf>
    <xf numFmtId="43" fontId="7" fillId="6" borderId="30" xfId="3" applyFont="1" applyFill="1" applyBorder="1" applyAlignment="1">
      <alignment vertical="center"/>
    </xf>
    <xf numFmtId="43" fontId="7" fillId="3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8944.42759\2564.12.31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3">
          <cell r="B3" t="str">
            <v>31</v>
          </cell>
          <cell r="C3" t="str">
            <v>ธันวาคม</v>
          </cell>
          <cell r="D3">
            <v>2564</v>
          </cell>
        </row>
        <row r="5">
          <cell r="B5" t="str">
            <v>31 ธันวาคม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  <cell r="P6" t="str">
            <v>Sort A--&gt;D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2565</v>
          </cell>
        </row>
        <row r="46">
          <cell r="A46" t="str">
            <v>ปีFund</v>
          </cell>
          <cell r="B46" t="str">
            <v>65</v>
          </cell>
        </row>
        <row r="47">
          <cell r="A47" t="str">
            <v>กระทรวง</v>
          </cell>
          <cell r="B47" t="str">
            <v>สำนักนายกรัฐมนตรี..98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30/9/2022</v>
          </cell>
        </row>
        <row r="55">
          <cell r="A55" t="str">
            <v>Changed At</v>
          </cell>
          <cell r="B55" t="str">
            <v>27/9/2021 14:45:07</v>
          </cell>
        </row>
        <row r="56">
          <cell r="A56" t="str">
            <v>Status of Data</v>
          </cell>
          <cell r="B56" t="str">
            <v>31/12/2021 21:52:45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1/1/2022 01:21:54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  <cell r="O59">
            <v>15</v>
          </cell>
          <cell r="P59">
            <v>16</v>
          </cell>
          <cell r="Q59">
            <v>17</v>
          </cell>
          <cell r="R59">
            <v>18</v>
          </cell>
          <cell r="S59">
            <v>19</v>
          </cell>
          <cell r="T59">
            <v>20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  <cell r="U62">
            <v>132000.54379662999</v>
          </cell>
        </row>
        <row r="63">
          <cell r="A63">
            <v>1</v>
          </cell>
          <cell r="B63">
            <v>2</v>
          </cell>
          <cell r="C63">
            <v>3</v>
          </cell>
          <cell r="D63">
            <v>4</v>
          </cell>
          <cell r="E63">
            <v>5</v>
          </cell>
          <cell r="F63">
            <v>6</v>
          </cell>
          <cell r="G63">
            <v>7</v>
          </cell>
          <cell r="H63">
            <v>8</v>
          </cell>
          <cell r="I63">
            <v>9</v>
          </cell>
          <cell r="J63">
            <v>10</v>
          </cell>
          <cell r="K63">
            <v>11</v>
          </cell>
          <cell r="L63">
            <v>12</v>
          </cell>
          <cell r="M63">
            <v>13</v>
          </cell>
          <cell r="N63">
            <v>14</v>
          </cell>
          <cell r="O63">
            <v>15</v>
          </cell>
          <cell r="P63">
            <v>16</v>
          </cell>
          <cell r="Q63">
            <v>17</v>
          </cell>
          <cell r="R63">
            <v>18</v>
          </cell>
          <cell r="S63">
            <v>19</v>
          </cell>
          <cell r="T63">
            <v>20</v>
          </cell>
          <cell r="U63">
            <v>21</v>
          </cell>
          <cell r="V63">
            <v>22</v>
          </cell>
          <cell r="W63">
            <v>23</v>
          </cell>
          <cell r="X63">
            <v>24</v>
          </cell>
          <cell r="Y63">
            <v>25</v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J64" t="str">
            <v>รายจ่ายลงทุน</v>
          </cell>
          <cell r="Q64" t="str">
            <v>รวมทั้งสิ้น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สำรองเงิน(มีหนี้) YTM</v>
          </cell>
          <cell r="G65" t="str">
            <v>PO ทั้งสิ้น YTM</v>
          </cell>
          <cell r="H65" t="str">
            <v>เบิกจ่ายทั้งสิ้น YTM</v>
          </cell>
          <cell r="I65" t="str">
            <v>ร้อยละเบิกจ่ายต่องบฯหลังโอน/ปป.ทั้งสิ้น - YTM</v>
          </cell>
          <cell r="J65" t="str">
            <v>งบฯ หลังโอน/ปป. ทั้งสิ้น
I</v>
          </cell>
          <cell r="K65" t="str">
            <v>จัดสรรถือจ่าย
F = D+E</v>
          </cell>
          <cell r="L65" t="str">
            <v>แผนการใช้จ่ายเงินปรับปรุง v2 
YTM</v>
          </cell>
          <cell r="M65" t="str">
            <v>สำรองเงิน(มีหนี้) YTM</v>
          </cell>
          <cell r="N65" t="str">
            <v>PO ทั้งสิ้น YTM</v>
          </cell>
          <cell r="O65" t="str">
            <v>เบิกจ่ายทั้งสิ้น YTM</v>
          </cell>
          <cell r="P65" t="str">
            <v>ร้อยละเบิกจ่ายต่องบฯหลังโอน/ปป.ทั้งสิ้น - YTM</v>
          </cell>
          <cell r="Q65" t="str">
            <v>งบฯ หลังโอน/ปป. ทั้งสิ้น
I</v>
          </cell>
          <cell r="R65" t="str">
            <v>จัดสรรถือจ่าย
F = D+E</v>
          </cell>
          <cell r="S65" t="str">
            <v>แผนการใช้จ่ายเงินปรับปรุง v2 
YTM</v>
          </cell>
          <cell r="T65" t="str">
            <v>สำรองเงิน(มีหนี้) YTM</v>
          </cell>
          <cell r="U65" t="str">
            <v>PO ทั้งสิ้น YTM</v>
          </cell>
          <cell r="V65" t="str">
            <v>เบิกจ่ายทั้งสิ้น YTM</v>
          </cell>
          <cell r="W65" t="str">
            <v>ร้อยละเบิกจ่ายต่องบฯหลังโอน/ปป.ทั้งสิ้น - YTM</v>
          </cell>
          <cell r="X65" t="str">
            <v>ประจำ</v>
          </cell>
          <cell r="Y65" t="str">
            <v>ลงทุน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/>
          </cell>
          <cell r="G66" t="str">
            <v>* 1,000,000 THB</v>
          </cell>
          <cell r="H66" t="str">
            <v>* 1,000,000 THB</v>
          </cell>
          <cell r="I66" t="str">
            <v>%</v>
          </cell>
          <cell r="J66" t="str">
            <v>* 1,000,000 THB</v>
          </cell>
          <cell r="K66" t="str">
            <v>* 1,000,000 THB</v>
          </cell>
          <cell r="L66" t="str">
            <v/>
          </cell>
          <cell r="M66" t="str">
            <v/>
          </cell>
          <cell r="N66" t="str">
            <v>* 1,000,000 THB</v>
          </cell>
          <cell r="O66" t="str">
            <v>* 1,000,000 THB</v>
          </cell>
          <cell r="P66" t="str">
            <v>%</v>
          </cell>
          <cell r="Q66" t="str">
            <v>* 1,000,000 THB</v>
          </cell>
          <cell r="R66" t="str">
            <v>* 1,000,000 THB</v>
          </cell>
          <cell r="S66" t="str">
            <v/>
          </cell>
          <cell r="T66" t="str">
            <v/>
          </cell>
          <cell r="U66" t="str">
            <v>* 1,000,000 THB</v>
          </cell>
          <cell r="V66" t="str">
            <v>* 1,000,000 THB</v>
          </cell>
          <cell r="W66" t="str">
            <v>%</v>
          </cell>
          <cell r="X66" t="str">
            <v>สำรอง+PO</v>
          </cell>
          <cell r="Y66" t="str">
            <v>สำรอง+PO</v>
          </cell>
        </row>
        <row r="67">
          <cell r="A67" t="str">
            <v>รวมทั้งสิ้น</v>
          </cell>
          <cell r="C67">
            <v>1584826.9764222801</v>
          </cell>
          <cell r="D67">
            <v>838738.81132227997</v>
          </cell>
          <cell r="E67">
            <v>0</v>
          </cell>
          <cell r="G67">
            <v>9161.3870815400005</v>
          </cell>
          <cell r="H67">
            <v>532235.62514406</v>
          </cell>
          <cell r="I67">
            <v>33.583200757</v>
          </cell>
          <cell r="J67">
            <v>492132.60647772002</v>
          </cell>
          <cell r="K67">
            <v>485042.37937772</v>
          </cell>
          <cell r="L67">
            <v>0</v>
          </cell>
          <cell r="N67">
            <v>122839.15671508999</v>
          </cell>
          <cell r="O67">
            <v>82113.051257669998</v>
          </cell>
          <cell r="P67">
            <v>16.685147493999999</v>
          </cell>
          <cell r="Q67">
            <v>2076959.5829</v>
          </cell>
          <cell r="R67">
            <v>1323781.1906999999</v>
          </cell>
          <cell r="S67">
            <v>0</v>
          </cell>
          <cell r="U67">
            <v>132000.54379662999</v>
          </cell>
          <cell r="V67">
            <v>614348.67640173004</v>
          </cell>
          <cell r="W67">
            <v>29.579231173</v>
          </cell>
          <cell r="X67">
            <v>9161.3870815400005</v>
          </cell>
          <cell r="Y67">
            <v>122839.15671508999</v>
          </cell>
        </row>
        <row r="68">
          <cell r="A68" t="str">
            <v>08</v>
          </cell>
          <cell r="B68" t="str">
            <v>กระทรวงคมนาคม</v>
          </cell>
          <cell r="C68">
            <v>11578.430558</v>
          </cell>
          <cell r="D68">
            <v>5667.4181580000004</v>
          </cell>
          <cell r="E68">
            <v>0</v>
          </cell>
          <cell r="G68">
            <v>232.69102307</v>
          </cell>
          <cell r="H68">
            <v>2699.5994885599998</v>
          </cell>
          <cell r="I68">
            <v>23.315763523000001</v>
          </cell>
          <cell r="J68">
            <v>161585.87364199999</v>
          </cell>
          <cell r="K68">
            <v>161557.87364199999</v>
          </cell>
          <cell r="L68">
            <v>0</v>
          </cell>
          <cell r="N68">
            <v>56966.566259769999</v>
          </cell>
          <cell r="O68">
            <v>18492.059320510001</v>
          </cell>
          <cell r="P68">
            <v>11.444106408</v>
          </cell>
          <cell r="Q68">
            <v>173164.30420000001</v>
          </cell>
          <cell r="R68">
            <v>167225.29180000001</v>
          </cell>
          <cell r="S68">
            <v>0</v>
          </cell>
          <cell r="U68">
            <v>57199.257282840001</v>
          </cell>
          <cell r="V68">
            <v>21191.658809069999</v>
          </cell>
          <cell r="W68">
            <v>12.237891006</v>
          </cell>
          <cell r="X68">
            <v>232.69102307</v>
          </cell>
          <cell r="Y68">
            <v>56966.566259769999</v>
          </cell>
        </row>
        <row r="69">
          <cell r="A69" t="str">
            <v>12</v>
          </cell>
          <cell r="B69" t="str">
            <v>กระทรวงพลังงาน</v>
          </cell>
          <cell r="C69">
            <v>2016.9649999999999</v>
          </cell>
          <cell r="D69">
            <v>747.61800000000005</v>
          </cell>
          <cell r="E69">
            <v>0</v>
          </cell>
          <cell r="G69">
            <v>48.084524809999998</v>
          </cell>
          <cell r="H69">
            <v>258.67522873000001</v>
          </cell>
          <cell r="I69">
            <v>12.824973598</v>
          </cell>
          <cell r="J69">
            <v>690.4819</v>
          </cell>
          <cell r="K69">
            <v>690.4819</v>
          </cell>
          <cell r="L69">
            <v>0</v>
          </cell>
          <cell r="N69">
            <v>97.130784629999994</v>
          </cell>
          <cell r="O69">
            <v>132.64209371999999</v>
          </cell>
          <cell r="P69">
            <v>19.210075414999999</v>
          </cell>
          <cell r="Q69">
            <v>2707.4468999999999</v>
          </cell>
          <cell r="R69">
            <v>1438.0998999999999</v>
          </cell>
          <cell r="S69">
            <v>0</v>
          </cell>
          <cell r="U69">
            <v>145.21530944</v>
          </cell>
          <cell r="V69">
            <v>391.31732245000001</v>
          </cell>
          <cell r="W69">
            <v>14.453370164000001</v>
          </cell>
          <cell r="X69">
            <v>48.084524809999998</v>
          </cell>
          <cell r="Y69">
            <v>97.130784629999994</v>
          </cell>
        </row>
        <row r="70">
          <cell r="A70" t="str">
            <v>09</v>
          </cell>
          <cell r="B70" t="str">
            <v>กท.ทรัพยากรธรรมชาติฯ</v>
          </cell>
          <cell r="C70">
            <v>15712.305462099999</v>
          </cell>
          <cell r="D70">
            <v>7906.1861620999998</v>
          </cell>
          <cell r="E70">
            <v>0</v>
          </cell>
          <cell r="G70">
            <v>233.24526975000001</v>
          </cell>
          <cell r="H70">
            <v>3637.9291598899999</v>
          </cell>
          <cell r="I70">
            <v>23.153375987</v>
          </cell>
          <cell r="J70">
            <v>12399.0388379</v>
          </cell>
          <cell r="K70">
            <v>12253.940937900001</v>
          </cell>
          <cell r="L70">
            <v>0</v>
          </cell>
          <cell r="N70">
            <v>5789.4498862800001</v>
          </cell>
          <cell r="O70">
            <v>1049.2250217000001</v>
          </cell>
          <cell r="P70">
            <v>8.4621480380000005</v>
          </cell>
          <cell r="Q70">
            <v>28111.344300000001</v>
          </cell>
          <cell r="R70">
            <v>20160.127100000002</v>
          </cell>
          <cell r="S70">
            <v>0</v>
          </cell>
          <cell r="U70">
            <v>6022.6951560300004</v>
          </cell>
          <cell r="V70">
            <v>4687.15418159</v>
          </cell>
          <cell r="W70">
            <v>16.673532689999998</v>
          </cell>
          <cell r="X70">
            <v>233.24526975000001</v>
          </cell>
          <cell r="Y70">
            <v>5789.4498862800001</v>
          </cell>
        </row>
        <row r="71">
          <cell r="A71" t="str">
            <v>07</v>
          </cell>
          <cell r="B71" t="str">
            <v>กท.เกษตรและสหกรณ์</v>
          </cell>
          <cell r="C71">
            <v>34403.954980000002</v>
          </cell>
          <cell r="D71">
            <v>17657.58223</v>
          </cell>
          <cell r="E71">
            <v>0</v>
          </cell>
          <cell r="G71">
            <v>369.80988753999998</v>
          </cell>
          <cell r="H71">
            <v>8134.5759046000003</v>
          </cell>
          <cell r="I71">
            <v>23.644304585</v>
          </cell>
          <cell r="J71">
            <v>75448.663719999997</v>
          </cell>
          <cell r="K71">
            <v>75042.967319999996</v>
          </cell>
          <cell r="L71">
            <v>0</v>
          </cell>
          <cell r="N71">
            <v>14176.54173533</v>
          </cell>
          <cell r="O71">
            <v>11355.609310330001</v>
          </cell>
          <cell r="P71">
            <v>15.050775918999999</v>
          </cell>
          <cell r="Q71">
            <v>109852.61870000001</v>
          </cell>
          <cell r="R71">
            <v>92700.549549999996</v>
          </cell>
          <cell r="S71">
            <v>0</v>
          </cell>
          <cell r="U71">
            <v>14546.351622869999</v>
          </cell>
          <cell r="V71">
            <v>19490.185214929999</v>
          </cell>
          <cell r="W71">
            <v>17.742121621999999</v>
          </cell>
          <cell r="X71">
            <v>369.80988753999998</v>
          </cell>
          <cell r="Y71">
            <v>14176.54173533</v>
          </cell>
        </row>
        <row r="72">
          <cell r="A72" t="str">
            <v>18</v>
          </cell>
          <cell r="B72" t="str">
            <v>กระทรวงวัฒนธรรม</v>
          </cell>
          <cell r="C72">
            <v>4812.06772</v>
          </cell>
          <cell r="D72">
            <v>2373.9185200000002</v>
          </cell>
          <cell r="E72">
            <v>0</v>
          </cell>
          <cell r="G72">
            <v>206.29186594000001</v>
          </cell>
          <cell r="H72">
            <v>1005.70872216</v>
          </cell>
          <cell r="I72">
            <v>20.899720883000001</v>
          </cell>
          <cell r="J72">
            <v>2181.4689800000001</v>
          </cell>
          <cell r="K72">
            <v>2177.36798</v>
          </cell>
          <cell r="L72">
            <v>0</v>
          </cell>
          <cell r="N72">
            <v>362.70415761999999</v>
          </cell>
          <cell r="O72">
            <v>237.24855192000001</v>
          </cell>
          <cell r="P72">
            <v>10.875632617000001</v>
          </cell>
          <cell r="Q72">
            <v>6993.5366999999997</v>
          </cell>
          <cell r="R72">
            <v>4551.2865000000002</v>
          </cell>
          <cell r="S72">
            <v>0</v>
          </cell>
          <cell r="U72">
            <v>568.99602356000003</v>
          </cell>
          <cell r="V72">
            <v>1242.9572740799999</v>
          </cell>
          <cell r="W72">
            <v>17.772942752999999</v>
          </cell>
          <cell r="X72">
            <v>206.29186594000001</v>
          </cell>
          <cell r="Y72">
            <v>362.70415761999999</v>
          </cell>
        </row>
        <row r="73">
          <cell r="A73" t="str">
            <v>22</v>
          </cell>
          <cell r="B73" t="str">
            <v>กระทรวงอุตสาหกรรม</v>
          </cell>
          <cell r="C73">
            <v>3500.1266999999998</v>
          </cell>
          <cell r="D73">
            <v>1923.6711</v>
          </cell>
          <cell r="E73">
            <v>0</v>
          </cell>
          <cell r="G73">
            <v>337.85571110000001</v>
          </cell>
          <cell r="H73">
            <v>630.01665663999995</v>
          </cell>
          <cell r="I73">
            <v>17.999824310000001</v>
          </cell>
          <cell r="J73">
            <v>840.93029999999999</v>
          </cell>
          <cell r="K73">
            <v>840.93029999999999</v>
          </cell>
          <cell r="L73">
            <v>0</v>
          </cell>
          <cell r="N73">
            <v>290.11111457999999</v>
          </cell>
          <cell r="O73">
            <v>182.45908338999999</v>
          </cell>
          <cell r="P73">
            <v>21.697289702999999</v>
          </cell>
          <cell r="Q73">
            <v>4341.0569999999998</v>
          </cell>
          <cell r="R73">
            <v>2764.6014</v>
          </cell>
          <cell r="S73">
            <v>0</v>
          </cell>
          <cell r="U73">
            <v>627.96682568000006</v>
          </cell>
          <cell r="V73">
            <v>812.47574003</v>
          </cell>
          <cell r="W73">
            <v>18.716080900000001</v>
          </cell>
          <cell r="X73">
            <v>337.85571110000001</v>
          </cell>
          <cell r="Y73">
            <v>290.11111457999999</v>
          </cell>
        </row>
        <row r="74">
          <cell r="A74" t="str">
            <v>02</v>
          </cell>
          <cell r="B74" t="str">
            <v>กระทรวงกลาโหม</v>
          </cell>
          <cell r="C74">
            <v>150862.90409500001</v>
          </cell>
          <cell r="D74">
            <v>75600.656994999998</v>
          </cell>
          <cell r="E74">
            <v>0</v>
          </cell>
          <cell r="G74">
            <v>2313.7110156200001</v>
          </cell>
          <cell r="H74">
            <v>31437.0424097</v>
          </cell>
          <cell r="I74">
            <v>20.838152757</v>
          </cell>
          <cell r="J74">
            <v>49074.329404999997</v>
          </cell>
          <cell r="K74">
            <v>45468.303104999999</v>
          </cell>
          <cell r="L74">
            <v>0</v>
          </cell>
          <cell r="N74">
            <v>6586.8925281900001</v>
          </cell>
          <cell r="O74">
            <v>8131.4654514800004</v>
          </cell>
          <cell r="P74">
            <v>16.569692444000001</v>
          </cell>
          <cell r="Q74">
            <v>199937.2335</v>
          </cell>
          <cell r="R74">
            <v>121068.9601</v>
          </cell>
          <cell r="S74">
            <v>0</v>
          </cell>
          <cell r="U74">
            <v>8900.6035438100007</v>
          </cell>
          <cell r="V74">
            <v>39568.507861179998</v>
          </cell>
          <cell r="W74">
            <v>19.790464822000001</v>
          </cell>
          <cell r="X74">
            <v>2313.7110156200001</v>
          </cell>
          <cell r="Y74">
            <v>6586.8925281900001</v>
          </cell>
        </row>
        <row r="75">
          <cell r="A75" t="str">
            <v>25</v>
          </cell>
          <cell r="B75" t="str">
            <v>ส่วน รช.มสก.ส.นายกฯ</v>
          </cell>
          <cell r="C75">
            <v>104788.98205309</v>
          </cell>
          <cell r="D75">
            <v>52387.514203090002</v>
          </cell>
          <cell r="E75">
            <v>0</v>
          </cell>
          <cell r="G75">
            <v>1468.2738060300001</v>
          </cell>
          <cell r="H75">
            <v>24861.0351625</v>
          </cell>
          <cell r="I75">
            <v>23.724856063000001</v>
          </cell>
          <cell r="J75">
            <v>17835.720846910001</v>
          </cell>
          <cell r="K75">
            <v>17835.720846910001</v>
          </cell>
          <cell r="L75">
            <v>0</v>
          </cell>
          <cell r="N75">
            <v>4563.8396027199997</v>
          </cell>
          <cell r="O75">
            <v>742.18145705999996</v>
          </cell>
          <cell r="P75">
            <v>4.1612080799999998</v>
          </cell>
          <cell r="Q75">
            <v>122624.7029</v>
          </cell>
          <cell r="R75">
            <v>70223.235050000003</v>
          </cell>
          <cell r="S75">
            <v>0</v>
          </cell>
          <cell r="U75">
            <v>6032.1134087500004</v>
          </cell>
          <cell r="V75">
            <v>25603.21661956</v>
          </cell>
          <cell r="W75">
            <v>20.879330195000001</v>
          </cell>
          <cell r="X75">
            <v>1468.2738060300001</v>
          </cell>
          <cell r="Y75">
            <v>4563.8396027199997</v>
          </cell>
        </row>
        <row r="76">
          <cell r="A76" t="str">
            <v>05</v>
          </cell>
          <cell r="B76" t="str">
            <v>กท.กทท.และกีฬา</v>
          </cell>
          <cell r="C76">
            <v>4028.0473999999999</v>
          </cell>
          <cell r="D76">
            <v>2008.9586999999999</v>
          </cell>
          <cell r="E76">
            <v>0</v>
          </cell>
          <cell r="G76">
            <v>101.67319012999999</v>
          </cell>
          <cell r="H76">
            <v>892.38659028999996</v>
          </cell>
          <cell r="I76">
            <v>22.154321974999998</v>
          </cell>
          <cell r="J76">
            <v>1064.8099</v>
          </cell>
          <cell r="K76">
            <v>1064.8099</v>
          </cell>
          <cell r="L76">
            <v>0</v>
          </cell>
          <cell r="N76">
            <v>190.93861570999999</v>
          </cell>
          <cell r="O76">
            <v>195.03706930000001</v>
          </cell>
          <cell r="P76">
            <v>18.316609312000001</v>
          </cell>
          <cell r="Q76">
            <v>5092.8572999999997</v>
          </cell>
          <cell r="R76">
            <v>3073.7685999999999</v>
          </cell>
          <cell r="S76">
            <v>0</v>
          </cell>
          <cell r="U76">
            <v>292.61180583999999</v>
          </cell>
          <cell r="V76">
            <v>1087.4236595899999</v>
          </cell>
          <cell r="W76">
            <v>21.351936555999998</v>
          </cell>
          <cell r="X76">
            <v>101.67319012999999</v>
          </cell>
          <cell r="Y76">
            <v>190.93861570999999</v>
          </cell>
        </row>
        <row r="77">
          <cell r="A77" t="str">
            <v>16</v>
          </cell>
          <cell r="B77" t="str">
            <v>กระทรวงยุติธรรม</v>
          </cell>
          <cell r="C77">
            <v>21226.397089300001</v>
          </cell>
          <cell r="D77">
            <v>10609.454589299999</v>
          </cell>
          <cell r="E77">
            <v>0</v>
          </cell>
          <cell r="G77">
            <v>414.17191788999997</v>
          </cell>
          <cell r="H77">
            <v>5196.4159368199998</v>
          </cell>
          <cell r="I77">
            <v>24.480913623999999</v>
          </cell>
          <cell r="J77">
            <v>2967.9693106999998</v>
          </cell>
          <cell r="K77">
            <v>2801.8965106999999</v>
          </cell>
          <cell r="L77">
            <v>0</v>
          </cell>
          <cell r="N77">
            <v>780.77174338999998</v>
          </cell>
          <cell r="O77">
            <v>362.26077891</v>
          </cell>
          <cell r="P77">
            <v>12.205678058</v>
          </cell>
          <cell r="Q77">
            <v>24194.366399999999</v>
          </cell>
          <cell r="R77">
            <v>13411.3511</v>
          </cell>
          <cell r="S77">
            <v>0</v>
          </cell>
          <cell r="U77">
            <v>1194.94366128</v>
          </cell>
          <cell r="V77">
            <v>5558.6767157300001</v>
          </cell>
          <cell r="W77">
            <v>22.975086943000001</v>
          </cell>
          <cell r="X77">
            <v>414.17191788999997</v>
          </cell>
          <cell r="Y77">
            <v>780.77174338999998</v>
          </cell>
        </row>
        <row r="78">
          <cell r="A78" t="str">
            <v>21</v>
          </cell>
          <cell r="B78" t="str">
            <v>กระทรวงสาธารณสุข</v>
          </cell>
          <cell r="C78">
            <v>136897.45834330001</v>
          </cell>
          <cell r="D78">
            <v>67963.103943299997</v>
          </cell>
          <cell r="E78">
            <v>0</v>
          </cell>
          <cell r="G78">
            <v>296.22646472000002</v>
          </cell>
          <cell r="H78">
            <v>34317.18517551</v>
          </cell>
          <cell r="I78">
            <v>25.067803004000002</v>
          </cell>
          <cell r="J78">
            <v>16941.2000567</v>
          </cell>
          <cell r="K78">
            <v>16934.389656700001</v>
          </cell>
          <cell r="L78">
            <v>0</v>
          </cell>
          <cell r="N78">
            <v>8633.0026973799995</v>
          </cell>
          <cell r="O78">
            <v>2389.0346591399998</v>
          </cell>
          <cell r="P78">
            <v>14.101921063000001</v>
          </cell>
          <cell r="Q78">
            <v>153838.65839999999</v>
          </cell>
          <cell r="R78">
            <v>84897.493600000002</v>
          </cell>
          <cell r="S78">
            <v>0</v>
          </cell>
          <cell r="U78">
            <v>8929.2291621000004</v>
          </cell>
          <cell r="V78">
            <v>36706.219834650001</v>
          </cell>
          <cell r="W78">
            <v>23.860205370999999</v>
          </cell>
          <cell r="X78">
            <v>296.22646472000002</v>
          </cell>
          <cell r="Y78">
            <v>8633.0026973799995</v>
          </cell>
        </row>
        <row r="79">
          <cell r="A79" t="str">
            <v>20</v>
          </cell>
          <cell r="B79" t="str">
            <v>กระทรวงศึกษาธิการ</v>
          </cell>
          <cell r="C79">
            <v>315598.19720672001</v>
          </cell>
          <cell r="D79">
            <v>156815.58090671999</v>
          </cell>
          <cell r="E79">
            <v>0</v>
          </cell>
          <cell r="G79">
            <v>189.92714683</v>
          </cell>
          <cell r="H79">
            <v>78632.958276630001</v>
          </cell>
          <cell r="I79">
            <v>24.915528343999998</v>
          </cell>
          <cell r="J79">
            <v>14828.394993280001</v>
          </cell>
          <cell r="K79">
            <v>14784.727493279999</v>
          </cell>
          <cell r="L79">
            <v>0</v>
          </cell>
          <cell r="N79">
            <v>4106.9129202900003</v>
          </cell>
          <cell r="O79">
            <v>888.40919515999997</v>
          </cell>
          <cell r="P79">
            <v>5.9912700970000001</v>
          </cell>
          <cell r="Q79">
            <v>330426.59220000001</v>
          </cell>
          <cell r="R79">
            <v>171600.30840000001</v>
          </cell>
          <cell r="S79">
            <v>0</v>
          </cell>
          <cell r="U79">
            <v>4296.8400671199997</v>
          </cell>
          <cell r="V79">
            <v>79521.367471789999</v>
          </cell>
          <cell r="W79">
            <v>24.066273523</v>
          </cell>
          <cell r="X79">
            <v>189.92714683</v>
          </cell>
          <cell r="Y79">
            <v>4106.9129202900003</v>
          </cell>
        </row>
        <row r="80">
          <cell r="A80" t="str">
            <v>11</v>
          </cell>
          <cell r="B80" t="str">
            <v>กระทรวงดิจิทัลเพื่อฯ</v>
          </cell>
          <cell r="C80">
            <v>4191.6799000000001</v>
          </cell>
          <cell r="D80">
            <v>2107.4551999999999</v>
          </cell>
          <cell r="E80">
            <v>0</v>
          </cell>
          <cell r="G80">
            <v>254.66077276999999</v>
          </cell>
          <cell r="H80">
            <v>827.10735152999996</v>
          </cell>
          <cell r="I80">
            <v>19.732121040999999</v>
          </cell>
          <cell r="J80">
            <v>2633.5234</v>
          </cell>
          <cell r="K80">
            <v>2331.6178</v>
          </cell>
          <cell r="L80">
            <v>0</v>
          </cell>
          <cell r="N80">
            <v>116.17352</v>
          </cell>
          <cell r="O80">
            <v>852.13728200000003</v>
          </cell>
          <cell r="P80">
            <v>32.357308160000002</v>
          </cell>
          <cell r="Q80">
            <v>6825.2033000000001</v>
          </cell>
          <cell r="R80">
            <v>4439.0730000000003</v>
          </cell>
          <cell r="S80">
            <v>0</v>
          </cell>
          <cell r="U80">
            <v>370.83429276999999</v>
          </cell>
          <cell r="V80">
            <v>1679.2446335300001</v>
          </cell>
          <cell r="W80">
            <v>24.603584093999999</v>
          </cell>
          <cell r="X80">
            <v>254.66077276999999</v>
          </cell>
          <cell r="Y80">
            <v>116.17352</v>
          </cell>
        </row>
        <row r="81">
          <cell r="A81" t="str">
            <v>06</v>
          </cell>
          <cell r="B81" t="str">
            <v>กท.พ.สังคม/คม.มนุษย์</v>
          </cell>
          <cell r="C81">
            <v>23181.749899999999</v>
          </cell>
          <cell r="D81">
            <v>11694.9023</v>
          </cell>
          <cell r="E81">
            <v>0</v>
          </cell>
          <cell r="G81">
            <v>59.427446119999999</v>
          </cell>
          <cell r="H81">
            <v>5718.76694073</v>
          </cell>
          <cell r="I81">
            <v>24.669263388000001</v>
          </cell>
          <cell r="J81">
            <v>1443.1904999999999</v>
          </cell>
          <cell r="K81">
            <v>1443.1904999999999</v>
          </cell>
          <cell r="L81">
            <v>0</v>
          </cell>
          <cell r="N81">
            <v>31.120641200000001</v>
          </cell>
          <cell r="O81">
            <v>469.78012618999998</v>
          </cell>
          <cell r="P81">
            <v>32.551497961999999</v>
          </cell>
          <cell r="Q81">
            <v>24624.940399999999</v>
          </cell>
          <cell r="R81">
            <v>13138.0928</v>
          </cell>
          <cell r="S81">
            <v>0</v>
          </cell>
          <cell r="U81">
            <v>90.548087319999993</v>
          </cell>
          <cell r="V81">
            <v>6188.5470669200004</v>
          </cell>
          <cell r="W81">
            <v>25.131216426999998</v>
          </cell>
          <cell r="X81">
            <v>59.427446119999999</v>
          </cell>
          <cell r="Y81">
            <v>31.120641200000001</v>
          </cell>
        </row>
        <row r="82">
          <cell r="A82" t="str">
            <v>13</v>
          </cell>
          <cell r="B82" t="str">
            <v>กระทรวงพาณิชย์</v>
          </cell>
          <cell r="C82">
            <v>5278.9518417999998</v>
          </cell>
          <cell r="D82">
            <v>3277.4687417999999</v>
          </cell>
          <cell r="E82">
            <v>0</v>
          </cell>
          <cell r="G82">
            <v>370.52499126999999</v>
          </cell>
          <cell r="H82">
            <v>1515.15370042</v>
          </cell>
          <cell r="I82">
            <v>28.701790541000001</v>
          </cell>
          <cell r="J82">
            <v>1066.1226581999999</v>
          </cell>
          <cell r="K82">
            <v>1066.1226581999999</v>
          </cell>
          <cell r="L82">
            <v>0</v>
          </cell>
          <cell r="N82">
            <v>63.612733390000002</v>
          </cell>
          <cell r="O82">
            <v>181.02589857000001</v>
          </cell>
          <cell r="P82">
            <v>16.979837842999999</v>
          </cell>
          <cell r="Q82">
            <v>6345.0744999999997</v>
          </cell>
          <cell r="R82">
            <v>4343.5914000000002</v>
          </cell>
          <cell r="S82">
            <v>0</v>
          </cell>
          <cell r="U82">
            <v>434.13772466</v>
          </cell>
          <cell r="V82">
            <v>1696.1795989899999</v>
          </cell>
          <cell r="W82">
            <v>26.732225113999998</v>
          </cell>
          <cell r="X82">
            <v>370.52499126999999</v>
          </cell>
          <cell r="Y82">
            <v>63.612733390000002</v>
          </cell>
        </row>
        <row r="83">
          <cell r="A83" t="str">
            <v>15</v>
          </cell>
          <cell r="B83" t="str">
            <v>กระทรวงมหาดไทย</v>
          </cell>
          <cell r="C83">
            <v>239579.25464373</v>
          </cell>
          <cell r="D83">
            <v>119930.70494373</v>
          </cell>
          <cell r="E83">
            <v>0</v>
          </cell>
          <cell r="G83">
            <v>572.71653847000005</v>
          </cell>
          <cell r="H83">
            <v>86664.441818539999</v>
          </cell>
          <cell r="I83">
            <v>36.173600233999998</v>
          </cell>
          <cell r="J83">
            <v>75933.838056270004</v>
          </cell>
          <cell r="K83">
            <v>75733.838056270004</v>
          </cell>
          <cell r="L83">
            <v>0</v>
          </cell>
          <cell r="N83">
            <v>16218.869511589999</v>
          </cell>
          <cell r="O83">
            <v>6729.15319095</v>
          </cell>
          <cell r="P83">
            <v>8.8618636479999999</v>
          </cell>
          <cell r="Q83">
            <v>315513.09269999998</v>
          </cell>
          <cell r="R83">
            <v>195664.54300000001</v>
          </cell>
          <cell r="S83">
            <v>0</v>
          </cell>
          <cell r="U83">
            <v>16791.586050059999</v>
          </cell>
          <cell r="V83">
            <v>93393.595009490004</v>
          </cell>
          <cell r="W83">
            <v>29.600545008000001</v>
          </cell>
          <cell r="X83">
            <v>572.71653847000005</v>
          </cell>
          <cell r="Y83">
            <v>16218.869511589999</v>
          </cell>
        </row>
        <row r="84">
          <cell r="A84" t="str">
            <v>04</v>
          </cell>
          <cell r="B84" t="str">
            <v>กระทรวงการต่างประเทศ</v>
          </cell>
          <cell r="C84">
            <v>7102.3089</v>
          </cell>
          <cell r="D84">
            <v>4199.0861999999997</v>
          </cell>
          <cell r="E84">
            <v>0</v>
          </cell>
          <cell r="G84">
            <v>85.914636869999995</v>
          </cell>
          <cell r="H84">
            <v>2175.7080702500002</v>
          </cell>
          <cell r="I84">
            <v>30.633813607</v>
          </cell>
          <cell r="J84">
            <v>304.1891</v>
          </cell>
          <cell r="K84">
            <v>304.1891</v>
          </cell>
          <cell r="L84">
            <v>0</v>
          </cell>
          <cell r="N84">
            <v>0.10763654</v>
          </cell>
          <cell r="O84">
            <v>58.317819389999997</v>
          </cell>
          <cell r="P84">
            <v>19.171567748000001</v>
          </cell>
          <cell r="Q84">
            <v>7406.4979999999996</v>
          </cell>
          <cell r="R84">
            <v>4503.2753000000002</v>
          </cell>
          <cell r="S84">
            <v>0</v>
          </cell>
          <cell r="U84">
            <v>86.022273409999997</v>
          </cell>
          <cell r="V84">
            <v>2234.0258896400001</v>
          </cell>
          <cell r="W84">
            <v>30.163052627999999</v>
          </cell>
          <cell r="X84">
            <v>85.914636869999995</v>
          </cell>
          <cell r="Y84">
            <v>0.10763654</v>
          </cell>
        </row>
        <row r="85">
          <cell r="A85" t="str">
            <v>01</v>
          </cell>
          <cell r="B85" t="str">
            <v>สำนักนายกรัฐมนตรี</v>
          </cell>
          <cell r="C85">
            <v>23143.165125</v>
          </cell>
          <cell r="D85">
            <v>11981.178625</v>
          </cell>
          <cell r="E85">
            <v>0</v>
          </cell>
          <cell r="G85">
            <v>708.19656362000001</v>
          </cell>
          <cell r="H85">
            <v>6704.2500431099998</v>
          </cell>
          <cell r="I85">
            <v>28.968596157</v>
          </cell>
          <cell r="J85">
            <v>10598.898175</v>
          </cell>
          <cell r="K85">
            <v>10383.717774999999</v>
          </cell>
          <cell r="L85">
            <v>0</v>
          </cell>
          <cell r="N85">
            <v>725.37758307000001</v>
          </cell>
          <cell r="O85">
            <v>3872.6952513599999</v>
          </cell>
          <cell r="P85">
            <v>36.538658900000001</v>
          </cell>
          <cell r="Q85">
            <v>33742.063300000002</v>
          </cell>
          <cell r="R85">
            <v>22364.896400000001</v>
          </cell>
          <cell r="S85">
            <v>0</v>
          </cell>
          <cell r="U85">
            <v>1433.5741466899999</v>
          </cell>
          <cell r="V85">
            <v>10576.945294470001</v>
          </cell>
          <cell r="W85">
            <v>31.346468650999999</v>
          </cell>
          <cell r="X85">
            <v>708.19656362000001</v>
          </cell>
          <cell r="Y85">
            <v>725.37758307000001</v>
          </cell>
        </row>
        <row r="86">
          <cell r="A86" t="str">
            <v>27</v>
          </cell>
          <cell r="B86" t="str">
            <v>หน่วยงานของรัฐสภา</v>
          </cell>
          <cell r="C86">
            <v>5977.8629000000001</v>
          </cell>
          <cell r="D86">
            <v>2960.002</v>
          </cell>
          <cell r="E86">
            <v>0</v>
          </cell>
          <cell r="G86">
            <v>51.379090269999999</v>
          </cell>
          <cell r="H86">
            <v>1331.1741828500001</v>
          </cell>
          <cell r="I86">
            <v>22.268395998999999</v>
          </cell>
          <cell r="J86">
            <v>2110.4798999999998</v>
          </cell>
          <cell r="K86">
            <v>2110.4798999999998</v>
          </cell>
          <cell r="L86">
            <v>0</v>
          </cell>
          <cell r="N86">
            <v>152.20058399000001</v>
          </cell>
          <cell r="O86">
            <v>1272.2985382899999</v>
          </cell>
          <cell r="P86">
            <v>60.284797703999999</v>
          </cell>
          <cell r="Q86">
            <v>8088.3428000000004</v>
          </cell>
          <cell r="R86">
            <v>5070.4818999999998</v>
          </cell>
          <cell r="S86">
            <v>0</v>
          </cell>
          <cell r="U86">
            <v>203.57967425999999</v>
          </cell>
          <cell r="V86">
            <v>2603.47272114</v>
          </cell>
          <cell r="W86">
            <v>32.187962175999999</v>
          </cell>
          <cell r="X86">
            <v>51.379090269999999</v>
          </cell>
          <cell r="Y86">
            <v>152.20058399000001</v>
          </cell>
        </row>
        <row r="87">
          <cell r="A87" t="str">
            <v>29</v>
          </cell>
          <cell r="B87" t="str">
            <v>หน่วยงานอิสระของรัฐ</v>
          </cell>
          <cell r="C87">
            <v>16015.8356</v>
          </cell>
          <cell r="D87">
            <v>7975.5712000000003</v>
          </cell>
          <cell r="E87">
            <v>0</v>
          </cell>
          <cell r="G87">
            <v>0</v>
          </cell>
          <cell r="H87">
            <v>5044.8513999999996</v>
          </cell>
          <cell r="I87">
            <v>31.499145758000001</v>
          </cell>
          <cell r="J87">
            <v>2443.1351</v>
          </cell>
          <cell r="K87">
            <v>1859.8710000000001</v>
          </cell>
          <cell r="L87">
            <v>0</v>
          </cell>
          <cell r="N87">
            <v>0</v>
          </cell>
          <cell r="O87">
            <v>1100.4385</v>
          </cell>
          <cell r="P87">
            <v>45.042065008999998</v>
          </cell>
          <cell r="Q87">
            <v>18458.970700000002</v>
          </cell>
          <cell r="R87">
            <v>9835.4421999999995</v>
          </cell>
          <cell r="S87">
            <v>0</v>
          </cell>
          <cell r="U87">
            <v>0</v>
          </cell>
          <cell r="V87">
            <v>6145.2898999999998</v>
          </cell>
          <cell r="W87">
            <v>33.291617391999999</v>
          </cell>
          <cell r="X87">
            <v>0</v>
          </cell>
          <cell r="Y87">
            <v>0</v>
          </cell>
        </row>
        <row r="88">
          <cell r="A88" t="str">
            <v>28</v>
          </cell>
          <cell r="B88" t="str">
            <v>หน่วยงานของศาล</v>
          </cell>
          <cell r="C88">
            <v>21634.832299999998</v>
          </cell>
          <cell r="D88">
            <v>11891.120199999999</v>
          </cell>
          <cell r="E88">
            <v>0</v>
          </cell>
          <cell r="G88">
            <v>0</v>
          </cell>
          <cell r="H88">
            <v>7573.4529000000002</v>
          </cell>
          <cell r="I88">
            <v>35.005831313999998</v>
          </cell>
          <cell r="J88">
            <v>1305.9771000000001</v>
          </cell>
          <cell r="K88">
            <v>1288.1771000000001</v>
          </cell>
          <cell r="L88">
            <v>0</v>
          </cell>
          <cell r="N88">
            <v>0</v>
          </cell>
          <cell r="O88">
            <v>374.245</v>
          </cell>
          <cell r="P88">
            <v>28.656321769000002</v>
          </cell>
          <cell r="Q88">
            <v>22940.809399999998</v>
          </cell>
          <cell r="R88">
            <v>13179.2973</v>
          </cell>
          <cell r="S88">
            <v>0</v>
          </cell>
          <cell r="U88">
            <v>0</v>
          </cell>
          <cell r="V88">
            <v>7947.6979000000001</v>
          </cell>
          <cell r="W88">
            <v>34.644365686999997</v>
          </cell>
          <cell r="X88">
            <v>0</v>
          </cell>
          <cell r="Y88">
            <v>0</v>
          </cell>
        </row>
        <row r="89">
          <cell r="A89" t="str">
            <v>23</v>
          </cell>
          <cell r="B89" t="str">
            <v>กระทรวงการอุดมศึกษา</v>
          </cell>
          <cell r="C89">
            <v>93097.786904239998</v>
          </cell>
          <cell r="D89">
            <v>46850.097804240002</v>
          </cell>
          <cell r="E89">
            <v>0</v>
          </cell>
          <cell r="G89">
            <v>72.424608059999997</v>
          </cell>
          <cell r="H89">
            <v>35083.323855080002</v>
          </cell>
          <cell r="I89">
            <v>37.684380071</v>
          </cell>
          <cell r="J89">
            <v>30348.808395759999</v>
          </cell>
          <cell r="K89">
            <v>29111.67989576</v>
          </cell>
          <cell r="L89">
            <v>0</v>
          </cell>
          <cell r="N89">
            <v>2096.21541742</v>
          </cell>
          <cell r="O89">
            <v>19236.786068469999</v>
          </cell>
          <cell r="P89">
            <v>63.385638794999998</v>
          </cell>
          <cell r="Q89">
            <v>123446.5953</v>
          </cell>
          <cell r="R89">
            <v>75961.777700000006</v>
          </cell>
          <cell r="S89">
            <v>0</v>
          </cell>
          <cell r="U89">
            <v>2168.6400254800001</v>
          </cell>
          <cell r="V89">
            <v>54320.109923550001</v>
          </cell>
          <cell r="W89">
            <v>44.002922714999997</v>
          </cell>
          <cell r="X89">
            <v>72.424608059999997</v>
          </cell>
          <cell r="Y89">
            <v>2096.21541742</v>
          </cell>
        </row>
        <row r="90">
          <cell r="A90" t="str">
            <v>17</v>
          </cell>
          <cell r="B90" t="str">
            <v>กระทรวงแรงงาน</v>
          </cell>
          <cell r="C90">
            <v>49353.9064</v>
          </cell>
          <cell r="D90">
            <v>24701.503199999999</v>
          </cell>
          <cell r="E90">
            <v>0</v>
          </cell>
          <cell r="G90">
            <v>64.232054210000001</v>
          </cell>
          <cell r="H90">
            <v>23361.289305350001</v>
          </cell>
          <cell r="I90">
            <v>47.334225412999999</v>
          </cell>
          <cell r="J90">
            <v>347.98520000000002</v>
          </cell>
          <cell r="K90">
            <v>347.98520000000002</v>
          </cell>
          <cell r="L90">
            <v>0</v>
          </cell>
          <cell r="N90">
            <v>18.363475999999999</v>
          </cell>
          <cell r="O90">
            <v>22.271460000000001</v>
          </cell>
          <cell r="P90">
            <v>6.4001170160000003</v>
          </cell>
          <cell r="Q90">
            <v>49701.891600000003</v>
          </cell>
          <cell r="R90">
            <v>25049.488399999998</v>
          </cell>
          <cell r="S90">
            <v>0</v>
          </cell>
          <cell r="U90">
            <v>82.595530210000007</v>
          </cell>
          <cell r="V90">
            <v>23383.560765350001</v>
          </cell>
          <cell r="W90">
            <v>47.047627388999999</v>
          </cell>
          <cell r="X90">
            <v>64.232054210000001</v>
          </cell>
          <cell r="Y90">
            <v>18.363475999999999</v>
          </cell>
        </row>
        <row r="91">
          <cell r="A91" t="str">
            <v>03</v>
          </cell>
          <cell r="B91" t="str">
            <v>กระทรวงการคลัง</v>
          </cell>
          <cell r="C91">
            <v>265865.24540000001</v>
          </cell>
          <cell r="D91">
            <v>164529.49739999999</v>
          </cell>
          <cell r="E91">
            <v>0</v>
          </cell>
          <cell r="G91">
            <v>709.94855644999996</v>
          </cell>
          <cell r="H91">
            <v>139571.90686417001</v>
          </cell>
          <cell r="I91">
            <v>52.497236581000003</v>
          </cell>
          <cell r="J91">
            <v>7737.5770000000002</v>
          </cell>
          <cell r="K91">
            <v>7608.1008000000002</v>
          </cell>
          <cell r="L91">
            <v>0</v>
          </cell>
          <cell r="N91">
            <v>872.25356599999998</v>
          </cell>
          <cell r="O91">
            <v>3786.2701298299999</v>
          </cell>
          <cell r="P91">
            <v>48.933537330999997</v>
          </cell>
          <cell r="Q91">
            <v>273602.8224</v>
          </cell>
          <cell r="R91">
            <v>172137.59820000001</v>
          </cell>
          <cell r="S91">
            <v>0</v>
          </cell>
          <cell r="U91">
            <v>1582.2021224499999</v>
          </cell>
          <cell r="V91">
            <v>143358.17699400001</v>
          </cell>
          <cell r="W91">
            <v>52.396454005000002</v>
          </cell>
          <cell r="X91">
            <v>709.94855644999996</v>
          </cell>
          <cell r="Y91">
            <v>872.25356599999998</v>
          </cell>
        </row>
        <row r="92">
          <cell r="A92" t="str">
            <v>97</v>
          </cell>
          <cell r="B92" t="str">
            <v>เงินทุนสำรองจ่าย</v>
          </cell>
          <cell r="C92">
            <v>24978.560000000001</v>
          </cell>
          <cell r="D92">
            <v>24978.560000000001</v>
          </cell>
          <cell r="E92">
            <v>0</v>
          </cell>
          <cell r="G92">
            <v>0</v>
          </cell>
          <cell r="H92">
            <v>24960.67</v>
          </cell>
          <cell r="I92">
            <v>99.928378577000004</v>
          </cell>
          <cell r="Q92">
            <v>24978.560000000001</v>
          </cell>
          <cell r="R92">
            <v>24978.560000000001</v>
          </cell>
          <cell r="S92">
            <v>0</v>
          </cell>
          <cell r="U92">
            <v>0</v>
          </cell>
          <cell r="V92">
            <v>24960.67</v>
          </cell>
          <cell r="W92">
            <v>99.928378577000004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AB84"/>
  <sheetViews>
    <sheetView tabSelected="1" view="pageBreakPreview" zoomScale="73" zoomScaleNormal="86" zoomScaleSheetLayoutView="73" workbookViewId="0">
      <pane xSplit="2" ySplit="5" topLeftCell="I6" activePane="bottomRight" state="frozen"/>
      <selection activeCell="A2" sqref="A2:J2"/>
      <selection pane="topRight" activeCell="A2" sqref="A2:J2"/>
      <selection pane="bottomLeft" activeCell="A2" sqref="A2:J2"/>
      <selection pane="bottomRight" activeCell="S37" sqref="S37:Y37"/>
    </sheetView>
  </sheetViews>
  <sheetFormatPr defaultRowHeight="12.75"/>
  <cols>
    <col min="1" max="1" width="6.7109375" style="74" customWidth="1"/>
    <col min="2" max="2" width="39.42578125" customWidth="1"/>
    <col min="3" max="3" width="14" customWidth="1"/>
    <col min="4" max="5" width="12.42578125" customWidth="1"/>
    <col min="6" max="7" width="12.42578125" hidden="1" customWidth="1"/>
    <col min="8" max="8" width="13.85546875" customWidth="1"/>
    <col min="9" max="10" width="12.42578125" customWidth="1"/>
    <col min="11" max="11" width="14" customWidth="1"/>
    <col min="12" max="13" width="12.42578125" customWidth="1"/>
    <col min="14" max="15" width="12.42578125" hidden="1" customWidth="1"/>
    <col min="16" max="18" width="12.42578125" customWidth="1"/>
    <col min="19" max="19" width="17.85546875" bestFit="1" customWidth="1"/>
    <col min="20" max="20" width="15.5703125" bestFit="1" customWidth="1"/>
    <col min="21" max="21" width="12.42578125" customWidth="1"/>
    <col min="22" max="23" width="12.42578125" hidden="1" customWidth="1"/>
    <col min="24" max="24" width="13.42578125" bestFit="1" customWidth="1"/>
    <col min="25" max="25" width="15.5703125" bestFit="1" customWidth="1"/>
    <col min="26" max="26" width="12.42578125" customWidth="1"/>
    <col min="27" max="27" width="9" customWidth="1"/>
  </cols>
  <sheetData>
    <row r="1" spans="1:28" ht="33.75">
      <c r="A1" s="1" t="str">
        <f>"ผลการเบิกจ่ายเงินงบประมาณประจำปี 2565 ตั้งแต่ต้นปีงบประมาณ จนถึงสิ้นเดือน "&amp;[1]HeaderFooter!C3</f>
        <v>ผลการเบิกจ่ายเงินงบประมาณประจำปี 2565 ตั้งแต่ต้นปีงบประมาณ จนถึงสิ้นเดือน ธันวาคม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1</v>
      </c>
      <c r="Z3" s="4"/>
    </row>
    <row r="4" spans="1:28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0" t="s">
        <v>6</v>
      </c>
      <c r="T4" s="11"/>
      <c r="U4" s="11"/>
      <c r="V4" s="11"/>
      <c r="W4" s="11"/>
      <c r="X4" s="11"/>
      <c r="Y4" s="11"/>
      <c r="Z4" s="12"/>
    </row>
    <row r="5" spans="1:28" ht="90" customHeight="1">
      <c r="A5" s="13"/>
      <c r="B5" s="14"/>
      <c r="C5" s="15" t="s">
        <v>7</v>
      </c>
      <c r="D5" s="16" t="s">
        <v>8</v>
      </c>
      <c r="E5" s="16" t="s">
        <v>9</v>
      </c>
      <c r="F5" s="17" t="s">
        <v>10</v>
      </c>
      <c r="G5" s="17" t="s">
        <v>11</v>
      </c>
      <c r="H5" s="16" t="s">
        <v>12</v>
      </c>
      <c r="I5" s="16" t="s">
        <v>13</v>
      </c>
      <c r="J5" s="18" t="s">
        <v>14</v>
      </c>
      <c r="K5" s="15" t="s">
        <v>7</v>
      </c>
      <c r="L5" s="16" t="s">
        <v>8</v>
      </c>
      <c r="M5" s="16" t="s">
        <v>9</v>
      </c>
      <c r="N5" s="17" t="s">
        <v>10</v>
      </c>
      <c r="O5" s="17" t="s">
        <v>11</v>
      </c>
      <c r="P5" s="16" t="s">
        <v>12</v>
      </c>
      <c r="Q5" s="16" t="s">
        <v>13</v>
      </c>
      <c r="R5" s="18" t="s">
        <v>14</v>
      </c>
      <c r="S5" s="15" t="s">
        <v>15</v>
      </c>
      <c r="T5" s="16" t="s">
        <v>8</v>
      </c>
      <c r="U5" s="16" t="s">
        <v>9</v>
      </c>
      <c r="V5" s="17" t="s">
        <v>10</v>
      </c>
      <c r="W5" s="17" t="s">
        <v>11</v>
      </c>
      <c r="X5" s="16" t="s">
        <v>12</v>
      </c>
      <c r="Y5" s="16" t="s">
        <v>13</v>
      </c>
      <c r="Z5" s="18" t="s">
        <v>14</v>
      </c>
    </row>
    <row r="6" spans="1:28" ht="21">
      <c r="A6" s="19">
        <v>1</v>
      </c>
      <c r="B6" s="20" t="str">
        <f>VLOOKUP($AA6,[1]Name!$A:$B,2,0)</f>
        <v>กระทรวงคมนาคม</v>
      </c>
      <c r="C6" s="21">
        <f>IF(ISERROR(VLOOKUP($AA6,[1]BN1!$A:$N,3,0)),0,VLOOKUP($AA6,[1]BN1!$A:$N,3,0))</f>
        <v>11578.430558</v>
      </c>
      <c r="D6" s="21">
        <f>IF(ISERROR(VLOOKUP($AA6,[1]BN1!$A:$N,4,0)),0,VLOOKUP($AA6,[1]BN1!$A:$N,4,0))</f>
        <v>5667.4181580000004</v>
      </c>
      <c r="E6" s="21">
        <f>IF(ISERROR(VLOOKUP($AA6,[1]BN1!$A:$N,5,0)),0,VLOOKUP($AA6,[1]BN1!$A:$N,5,0))</f>
        <v>0</v>
      </c>
      <c r="F6" s="22">
        <f>IF(ISERROR(VLOOKUP($AA6,[1]BN1!$A:$Z,6,0)),0,VLOOKUP($AA6,[1]BN1!$A:$Z,6,0))</f>
        <v>0</v>
      </c>
      <c r="G6" s="22">
        <f>IF(ISERROR(VLOOKUP($AA6,[1]BN1!$A:$Z,7,0)),0,VLOOKUP($AA6,[1]BN1!$A:$Z,7,0))</f>
        <v>232.69102307</v>
      </c>
      <c r="H6" s="21">
        <f t="shared" ref="H6:H29" si="0">F6+G6</f>
        <v>232.69102307</v>
      </c>
      <c r="I6" s="21">
        <f>IF(ISERROR(VLOOKUP($AA6,[1]BN1!$A:$Z,8,0)),0,VLOOKUP($AA6,[1]BN1!$A:$Z,8,0))</f>
        <v>2699.5994885599998</v>
      </c>
      <c r="J6" s="23">
        <f t="shared" ref="J6:J30" si="1">IF(ISERROR(I6/C6*100),0,I6/C6*100)</f>
        <v>23.315763522844112</v>
      </c>
      <c r="K6" s="21">
        <f>IF(ISERROR(VLOOKUP($AA6,[1]BN1!$A:$N,10,0)),0,VLOOKUP($AA6,[1]BN1!$A:$N,10,0))</f>
        <v>161585.87364199999</v>
      </c>
      <c r="L6" s="24">
        <f>IF(ISERROR(VLOOKUP($AA6,[1]BN1!$A:$N,11,0)),0,VLOOKUP($AA6,[1]BN1!$A:$N,11,0))</f>
        <v>161557.87364199999</v>
      </c>
      <c r="M6" s="24">
        <f>IF(ISERROR(VLOOKUP($AA6,[1]BN1!$A:$N,12,0)),0,VLOOKUP($AA6,[1]BN1!$A:$N,12,0))</f>
        <v>0</v>
      </c>
      <c r="N6" s="25">
        <f>IF(ISERROR(VLOOKUP($AA6,[1]BN1!$A:$Z,13,0)),0,VLOOKUP($AA6,[1]BN1!$A:$Z,13,0))</f>
        <v>0</v>
      </c>
      <c r="O6" s="25">
        <f>IF(ISERROR(VLOOKUP($AA6,[1]BN1!$A:$Z,14,0)),0,VLOOKUP($AA6,[1]BN1!$A:$Z,14,0))</f>
        <v>56966.566259769999</v>
      </c>
      <c r="P6" s="24">
        <f t="shared" ref="P6:P30" si="2">N6+O6</f>
        <v>56966.566259769999</v>
      </c>
      <c r="Q6" s="24">
        <f>IF(ISERROR(VLOOKUP($AA6,[1]BN1!$A:$Z,15,0)),0,VLOOKUP($AA6,[1]BN1!$A:$Z,15,0))</f>
        <v>18492.059320510001</v>
      </c>
      <c r="R6" s="26">
        <f t="shared" ref="R6:R30" si="3">IF(ISERROR(Q6/K6*100),0,Q6/K6*100)</f>
        <v>11.444106408385615</v>
      </c>
      <c r="S6" s="27">
        <f t="shared" ref="S6:Y29" si="4">C6+K6</f>
        <v>173164.30419999998</v>
      </c>
      <c r="T6" s="28">
        <f t="shared" si="4"/>
        <v>167225.29180000001</v>
      </c>
      <c r="U6" s="28">
        <f t="shared" si="4"/>
        <v>0</v>
      </c>
      <c r="V6" s="29">
        <f t="shared" si="4"/>
        <v>0</v>
      </c>
      <c r="W6" s="29">
        <f t="shared" si="4"/>
        <v>57199.257282840001</v>
      </c>
      <c r="X6" s="28">
        <f t="shared" si="4"/>
        <v>57199.257282840001</v>
      </c>
      <c r="Y6" s="28">
        <f t="shared" si="4"/>
        <v>21191.658809070002</v>
      </c>
      <c r="Z6" s="30">
        <f t="shared" ref="Z6:Z30" si="5">IF(ISERROR(Y6/S6*100),0,Y6/S6*100)</f>
        <v>12.237891005870484</v>
      </c>
      <c r="AA6" s="31" t="s">
        <v>16</v>
      </c>
      <c r="AB6" s="32"/>
    </row>
    <row r="7" spans="1:28" ht="21">
      <c r="A7" s="33">
        <v>2</v>
      </c>
      <c r="B7" s="34" t="str">
        <f>VLOOKUP($AA7,[1]Name!$A:$B,2,0)</f>
        <v>กระทรวงพลังงาน</v>
      </c>
      <c r="C7" s="35">
        <f>IF(ISERROR(VLOOKUP($AA7,[1]BN1!$A:$N,3,0)),0,VLOOKUP($AA7,[1]BN1!$A:$N,3,0))</f>
        <v>2016.9649999999999</v>
      </c>
      <c r="D7" s="36">
        <f>IF(ISERROR(VLOOKUP($AA7,[1]BN1!$A:$N,4,0)),0,VLOOKUP($AA7,[1]BN1!$A:$N,4,0))</f>
        <v>747.61800000000005</v>
      </c>
      <c r="E7" s="36">
        <f>IF(ISERROR(VLOOKUP($AA7,[1]BN1!$A:$N,5,0)),0,VLOOKUP($AA7,[1]BN1!$A:$N,5,0))</f>
        <v>0</v>
      </c>
      <c r="F7" s="37">
        <f>IF(ISERROR(VLOOKUP($AA7,[1]BN1!$A:$Z,6,0)),0,VLOOKUP($AA7,[1]BN1!$A:$Z,6,0))</f>
        <v>0</v>
      </c>
      <c r="G7" s="37">
        <f>IF(ISERROR(VLOOKUP($AA7,[1]BN1!$A:$Z,7,0)),0,VLOOKUP($AA7,[1]BN1!$A:$Z,7,0))</f>
        <v>48.084524809999998</v>
      </c>
      <c r="H7" s="36">
        <f t="shared" si="0"/>
        <v>48.084524809999998</v>
      </c>
      <c r="I7" s="36">
        <f>IF(ISERROR(VLOOKUP($AA7,[1]BN1!$A:$Z,8,0)),0,VLOOKUP($AA7,[1]BN1!$A:$Z,8,0))</f>
        <v>258.67522873000001</v>
      </c>
      <c r="J7" s="38">
        <f t="shared" si="1"/>
        <v>12.824973597955344</v>
      </c>
      <c r="K7" s="35">
        <f>IF(ISERROR(VLOOKUP($AA7,[1]BN1!$A:$N,10,0)),0,VLOOKUP($AA7,[1]BN1!$A:$N,10,0))</f>
        <v>690.4819</v>
      </c>
      <c r="L7" s="39">
        <f>IF(ISERROR(VLOOKUP($AA7,[1]BN1!$A:$N,11,0)),0,VLOOKUP($AA7,[1]BN1!$A:$N,11,0))</f>
        <v>690.4819</v>
      </c>
      <c r="M7" s="39">
        <f>IF(ISERROR(VLOOKUP($AA7,[1]BN1!$A:$N,12,0)),0,VLOOKUP($AA7,[1]BN1!$A:$N,12,0))</f>
        <v>0</v>
      </c>
      <c r="N7" s="40">
        <f>IF(ISERROR(VLOOKUP($AA7,[1]BN1!$A:$Z,13,0)),0,VLOOKUP($AA7,[1]BN1!$A:$Z,13,0))</f>
        <v>0</v>
      </c>
      <c r="O7" s="40">
        <f>IF(ISERROR(VLOOKUP($AA7,[1]BN1!$A:$Z,14,0)),0,VLOOKUP($AA7,[1]BN1!$A:$Z,14,0))</f>
        <v>97.130784629999994</v>
      </c>
      <c r="P7" s="39">
        <f t="shared" si="2"/>
        <v>97.130784629999994</v>
      </c>
      <c r="Q7" s="39">
        <f>IF(ISERROR(VLOOKUP($AA7,[1]BN1!$A:$Z,15,0)),0,VLOOKUP($AA7,[1]BN1!$A:$Z,15,0))</f>
        <v>132.64209371999999</v>
      </c>
      <c r="R7" s="41">
        <f t="shared" si="3"/>
        <v>19.210075415445356</v>
      </c>
      <c r="S7" s="35">
        <f t="shared" si="4"/>
        <v>2707.4468999999999</v>
      </c>
      <c r="T7" s="39">
        <f t="shared" si="4"/>
        <v>1438.0999000000002</v>
      </c>
      <c r="U7" s="39">
        <f t="shared" si="4"/>
        <v>0</v>
      </c>
      <c r="V7" s="40">
        <f t="shared" si="4"/>
        <v>0</v>
      </c>
      <c r="W7" s="40">
        <f t="shared" si="4"/>
        <v>145.21530944</v>
      </c>
      <c r="X7" s="39">
        <f t="shared" si="4"/>
        <v>145.21530944</v>
      </c>
      <c r="Y7" s="39">
        <f t="shared" si="4"/>
        <v>391.31732245000001</v>
      </c>
      <c r="Z7" s="42">
        <f t="shared" si="5"/>
        <v>14.453370163972561</v>
      </c>
      <c r="AA7" s="31" t="s">
        <v>17</v>
      </c>
      <c r="AB7" s="32"/>
    </row>
    <row r="8" spans="1:28" ht="21">
      <c r="A8" s="33">
        <v>3</v>
      </c>
      <c r="B8" s="34" t="str">
        <f>VLOOKUP($AA8,[1]Name!$A:$B,2,0)</f>
        <v>กระทรวงทรัพยากรธรรมชาติและสิ่งแวดล้อม</v>
      </c>
      <c r="C8" s="35">
        <f>IF(ISERROR(VLOOKUP($AA8,[1]BN1!$A:$N,3,0)),0,VLOOKUP($AA8,[1]BN1!$A:$N,3,0))</f>
        <v>15712.305462099999</v>
      </c>
      <c r="D8" s="36">
        <f>IF(ISERROR(VLOOKUP($AA8,[1]BN1!$A:$N,4,0)),0,VLOOKUP($AA8,[1]BN1!$A:$N,4,0))</f>
        <v>7906.1861620999998</v>
      </c>
      <c r="E8" s="36">
        <f>IF(ISERROR(VLOOKUP($AA8,[1]BN1!$A:$N,5,0)),0,VLOOKUP($AA8,[1]BN1!$A:$N,5,0))</f>
        <v>0</v>
      </c>
      <c r="F8" s="37">
        <f>IF(ISERROR(VLOOKUP($AA8,[1]BN1!$A:$Z,6,0)),0,VLOOKUP($AA8,[1]BN1!$A:$Z,6,0))</f>
        <v>0</v>
      </c>
      <c r="G8" s="37">
        <f>IF(ISERROR(VLOOKUP($AA8,[1]BN1!$A:$Z,7,0)),0,VLOOKUP($AA8,[1]BN1!$A:$Z,7,0))</f>
        <v>233.24526975000001</v>
      </c>
      <c r="H8" s="36">
        <f t="shared" si="0"/>
        <v>233.24526975000001</v>
      </c>
      <c r="I8" s="36">
        <f>IF(ISERROR(VLOOKUP($AA8,[1]BN1!$A:$Z,8,0)),0,VLOOKUP($AA8,[1]BN1!$A:$Z,8,0))</f>
        <v>3637.9291598899999</v>
      </c>
      <c r="J8" s="38">
        <f t="shared" si="1"/>
        <v>23.153375987153062</v>
      </c>
      <c r="K8" s="35">
        <f>IF(ISERROR(VLOOKUP($AA8,[1]BN1!$A:$N,10,0)),0,VLOOKUP($AA8,[1]BN1!$A:$N,10,0))</f>
        <v>12399.0388379</v>
      </c>
      <c r="L8" s="39">
        <f>IF(ISERROR(VLOOKUP($AA8,[1]BN1!$A:$N,11,0)),0,VLOOKUP($AA8,[1]BN1!$A:$N,11,0))</f>
        <v>12253.940937900001</v>
      </c>
      <c r="M8" s="39">
        <f>IF(ISERROR(VLOOKUP($AA8,[1]BN1!$A:$N,12,0)),0,VLOOKUP($AA8,[1]BN1!$A:$N,12,0))</f>
        <v>0</v>
      </c>
      <c r="N8" s="40">
        <f>IF(ISERROR(VLOOKUP($AA8,[1]BN1!$A:$Z,13,0)),0,VLOOKUP($AA8,[1]BN1!$A:$Z,13,0))</f>
        <v>0</v>
      </c>
      <c r="O8" s="40">
        <f>IF(ISERROR(VLOOKUP($AA8,[1]BN1!$A:$Z,14,0)),0,VLOOKUP($AA8,[1]BN1!$A:$Z,14,0))</f>
        <v>5789.4498862800001</v>
      </c>
      <c r="P8" s="39">
        <f t="shared" si="2"/>
        <v>5789.4498862800001</v>
      </c>
      <c r="Q8" s="39">
        <f>IF(ISERROR(VLOOKUP($AA8,[1]BN1!$A:$Z,15,0)),0,VLOOKUP($AA8,[1]BN1!$A:$Z,15,0))</f>
        <v>1049.2250217000001</v>
      </c>
      <c r="R8" s="41">
        <f t="shared" si="3"/>
        <v>8.4621480375788973</v>
      </c>
      <c r="S8" s="35">
        <f t="shared" si="4"/>
        <v>28111.344299999997</v>
      </c>
      <c r="T8" s="39">
        <f t="shared" si="4"/>
        <v>20160.127100000002</v>
      </c>
      <c r="U8" s="39">
        <f t="shared" si="4"/>
        <v>0</v>
      </c>
      <c r="V8" s="40">
        <f t="shared" si="4"/>
        <v>0</v>
      </c>
      <c r="W8" s="40">
        <f t="shared" si="4"/>
        <v>6022.6951560300004</v>
      </c>
      <c r="X8" s="39">
        <f t="shared" si="4"/>
        <v>6022.6951560300004</v>
      </c>
      <c r="Y8" s="39">
        <f t="shared" si="4"/>
        <v>4687.15418159</v>
      </c>
      <c r="Z8" s="42">
        <f t="shared" si="5"/>
        <v>16.673532690466178</v>
      </c>
      <c r="AA8" s="31" t="s">
        <v>18</v>
      </c>
      <c r="AB8" s="32"/>
    </row>
    <row r="9" spans="1:28" ht="21">
      <c r="A9" s="33">
        <v>4</v>
      </c>
      <c r="B9" s="34" t="str">
        <f>VLOOKUP($AA9,[1]Name!$A:$B,2,0)</f>
        <v>กระทรวงเกษตรและสหกรณ์</v>
      </c>
      <c r="C9" s="35">
        <f>IF(ISERROR(VLOOKUP($AA9,[1]BN1!$A:$N,3,0)),0,VLOOKUP($AA9,[1]BN1!$A:$N,3,0))</f>
        <v>34403.954980000002</v>
      </c>
      <c r="D9" s="36">
        <f>IF(ISERROR(VLOOKUP($AA9,[1]BN1!$A:$N,4,0)),0,VLOOKUP($AA9,[1]BN1!$A:$N,4,0))</f>
        <v>17657.58223</v>
      </c>
      <c r="E9" s="36">
        <f>IF(ISERROR(VLOOKUP($AA9,[1]BN1!$A:$N,5,0)),0,VLOOKUP($AA9,[1]BN1!$A:$N,5,0))</f>
        <v>0</v>
      </c>
      <c r="F9" s="37">
        <f>IF(ISERROR(VLOOKUP($AA9,[1]BN1!$A:$Z,6,0)),0,VLOOKUP($AA9,[1]BN1!$A:$Z,6,0))</f>
        <v>0</v>
      </c>
      <c r="G9" s="37">
        <f>IF(ISERROR(VLOOKUP($AA9,[1]BN1!$A:$Z,7,0)),0,VLOOKUP($AA9,[1]BN1!$A:$Z,7,0))</f>
        <v>369.80988753999998</v>
      </c>
      <c r="H9" s="36">
        <f t="shared" si="0"/>
        <v>369.80988753999998</v>
      </c>
      <c r="I9" s="36">
        <f>IF(ISERROR(VLOOKUP($AA9,[1]BN1!$A:$Z,8,0)),0,VLOOKUP($AA9,[1]BN1!$A:$Z,8,0))</f>
        <v>8134.5759046000003</v>
      </c>
      <c r="J9" s="38">
        <f t="shared" si="1"/>
        <v>23.644304584542272</v>
      </c>
      <c r="K9" s="35">
        <f>IF(ISERROR(VLOOKUP($AA9,[1]BN1!$A:$N,10,0)),0,VLOOKUP($AA9,[1]BN1!$A:$N,10,0))</f>
        <v>75448.663719999997</v>
      </c>
      <c r="L9" s="39">
        <f>IF(ISERROR(VLOOKUP($AA9,[1]BN1!$A:$N,11,0)),0,VLOOKUP($AA9,[1]BN1!$A:$N,11,0))</f>
        <v>75042.967319999996</v>
      </c>
      <c r="M9" s="39">
        <f>IF(ISERROR(VLOOKUP($AA9,[1]BN1!$A:$N,12,0)),0,VLOOKUP($AA9,[1]BN1!$A:$N,12,0))</f>
        <v>0</v>
      </c>
      <c r="N9" s="40">
        <f>IF(ISERROR(VLOOKUP($AA9,[1]BN1!$A:$Z,13,0)),0,VLOOKUP($AA9,[1]BN1!$A:$Z,13,0))</f>
        <v>0</v>
      </c>
      <c r="O9" s="40">
        <f>IF(ISERROR(VLOOKUP($AA9,[1]BN1!$A:$Z,14,0)),0,VLOOKUP($AA9,[1]BN1!$A:$Z,14,0))</f>
        <v>14176.54173533</v>
      </c>
      <c r="P9" s="39">
        <f t="shared" si="2"/>
        <v>14176.54173533</v>
      </c>
      <c r="Q9" s="39">
        <f>IF(ISERROR(VLOOKUP($AA9,[1]BN1!$A:$Z,15,0)),0,VLOOKUP($AA9,[1]BN1!$A:$Z,15,0))</f>
        <v>11355.609310330001</v>
      </c>
      <c r="R9" s="41">
        <f t="shared" si="3"/>
        <v>15.050775918937642</v>
      </c>
      <c r="S9" s="35">
        <f t="shared" si="4"/>
        <v>109852.61869999999</v>
      </c>
      <c r="T9" s="39">
        <f t="shared" si="4"/>
        <v>92700.549549999996</v>
      </c>
      <c r="U9" s="39">
        <f t="shared" si="4"/>
        <v>0</v>
      </c>
      <c r="V9" s="40">
        <f t="shared" si="4"/>
        <v>0</v>
      </c>
      <c r="W9" s="40">
        <f t="shared" si="4"/>
        <v>14546.351622869999</v>
      </c>
      <c r="X9" s="39">
        <f t="shared" si="4"/>
        <v>14546.351622869999</v>
      </c>
      <c r="Y9" s="39">
        <f t="shared" si="4"/>
        <v>19490.185214930003</v>
      </c>
      <c r="Z9" s="42">
        <f t="shared" si="5"/>
        <v>17.742121622203992</v>
      </c>
      <c r="AA9" s="31" t="s">
        <v>19</v>
      </c>
      <c r="AB9" s="32"/>
    </row>
    <row r="10" spans="1:28" ht="21">
      <c r="A10" s="33">
        <v>5</v>
      </c>
      <c r="B10" s="34" t="str">
        <f>VLOOKUP($AA10,[1]Name!$A:$B,2,0)</f>
        <v>กระทรวงวัฒนธรรม</v>
      </c>
      <c r="C10" s="35">
        <f>IF(ISERROR(VLOOKUP($AA10,[1]BN1!$A:$N,3,0)),0,VLOOKUP($AA10,[1]BN1!$A:$N,3,0))</f>
        <v>4812.06772</v>
      </c>
      <c r="D10" s="36">
        <f>IF(ISERROR(VLOOKUP($AA10,[1]BN1!$A:$N,4,0)),0,VLOOKUP($AA10,[1]BN1!$A:$N,4,0))</f>
        <v>2373.9185200000002</v>
      </c>
      <c r="E10" s="36">
        <f>IF(ISERROR(VLOOKUP($AA10,[1]BN1!$A:$N,5,0)),0,VLOOKUP($AA10,[1]BN1!$A:$N,5,0))</f>
        <v>0</v>
      </c>
      <c r="F10" s="37">
        <f>IF(ISERROR(VLOOKUP($AA10,[1]BN1!$A:$Z,6,0)),0,VLOOKUP($AA10,[1]BN1!$A:$Z,6,0))</f>
        <v>0</v>
      </c>
      <c r="G10" s="37">
        <f>IF(ISERROR(VLOOKUP($AA10,[1]BN1!$A:$Z,7,0)),0,VLOOKUP($AA10,[1]BN1!$A:$Z,7,0))</f>
        <v>206.29186594000001</v>
      </c>
      <c r="H10" s="36">
        <f t="shared" si="0"/>
        <v>206.29186594000001</v>
      </c>
      <c r="I10" s="36">
        <f>IF(ISERROR(VLOOKUP($AA10,[1]BN1!$A:$Z,8,0)),0,VLOOKUP($AA10,[1]BN1!$A:$Z,8,0))</f>
        <v>1005.70872216</v>
      </c>
      <c r="J10" s="38">
        <f t="shared" si="1"/>
        <v>20.899720882564804</v>
      </c>
      <c r="K10" s="35">
        <f>IF(ISERROR(VLOOKUP($AA10,[1]BN1!$A:$N,10,0)),0,VLOOKUP($AA10,[1]BN1!$A:$N,10,0))</f>
        <v>2181.4689800000001</v>
      </c>
      <c r="L10" s="36">
        <f>IF(ISERROR(VLOOKUP($AA10,[1]BN1!$A:$N,11,0)),0,VLOOKUP($AA10,[1]BN1!$A:$N,11,0))</f>
        <v>2177.36798</v>
      </c>
      <c r="M10" s="36">
        <f>IF(ISERROR(VLOOKUP($AA10,[1]BN1!$A:$N,12,0)),0,VLOOKUP($AA10,[1]BN1!$A:$N,12,0))</f>
        <v>0</v>
      </c>
      <c r="N10" s="37">
        <f>IF(ISERROR(VLOOKUP($AA10,[1]BN1!$A:$Z,13,0)),0,VLOOKUP($AA10,[1]BN1!$A:$Z,13,0))</f>
        <v>0</v>
      </c>
      <c r="O10" s="37">
        <f>IF(ISERROR(VLOOKUP($AA10,[1]BN1!$A:$Z,14,0)),0,VLOOKUP($AA10,[1]BN1!$A:$Z,14,0))</f>
        <v>362.70415761999999</v>
      </c>
      <c r="P10" s="36">
        <f t="shared" si="2"/>
        <v>362.70415761999999</v>
      </c>
      <c r="Q10" s="36">
        <f>IF(ISERROR(VLOOKUP($AA10,[1]BN1!$A:$Z,15,0)),0,VLOOKUP($AA10,[1]BN1!$A:$Z,15,0))</f>
        <v>237.24855192000001</v>
      </c>
      <c r="R10" s="43">
        <f t="shared" si="3"/>
        <v>10.875632617063388</v>
      </c>
      <c r="S10" s="35">
        <f t="shared" si="4"/>
        <v>6993.5367000000006</v>
      </c>
      <c r="T10" s="36">
        <f t="shared" si="4"/>
        <v>4551.2865000000002</v>
      </c>
      <c r="U10" s="36">
        <f t="shared" si="4"/>
        <v>0</v>
      </c>
      <c r="V10" s="37">
        <f t="shared" si="4"/>
        <v>0</v>
      </c>
      <c r="W10" s="37">
        <f t="shared" si="4"/>
        <v>568.99602356000003</v>
      </c>
      <c r="X10" s="36">
        <f t="shared" si="4"/>
        <v>568.99602356000003</v>
      </c>
      <c r="Y10" s="36">
        <f t="shared" si="4"/>
        <v>1242.9572740799999</v>
      </c>
      <c r="Z10" s="42">
        <f t="shared" si="5"/>
        <v>17.772942752699073</v>
      </c>
      <c r="AA10" s="31" t="s">
        <v>20</v>
      </c>
      <c r="AB10" s="32"/>
    </row>
    <row r="11" spans="1:28" ht="21">
      <c r="A11" s="33">
        <v>6</v>
      </c>
      <c r="B11" s="34" t="str">
        <f>VLOOKUP($AA11,[1]Name!$A:$B,2,0)</f>
        <v>กระทรวงอุตสาหกรรม</v>
      </c>
      <c r="C11" s="35">
        <f>IF(ISERROR(VLOOKUP($AA11,[1]BN1!$A:$N,3,0)),0,VLOOKUP($AA11,[1]BN1!$A:$N,3,0))</f>
        <v>3500.1266999999998</v>
      </c>
      <c r="D11" s="36">
        <f>IF(ISERROR(VLOOKUP($AA11,[1]BN1!$A:$N,4,0)),0,VLOOKUP($AA11,[1]BN1!$A:$N,4,0))</f>
        <v>1923.6711</v>
      </c>
      <c r="E11" s="36">
        <f>IF(ISERROR(VLOOKUP($AA11,[1]BN1!$A:$N,5,0)),0,VLOOKUP($AA11,[1]BN1!$A:$N,5,0))</f>
        <v>0</v>
      </c>
      <c r="F11" s="37">
        <f>IF(ISERROR(VLOOKUP($AA11,[1]BN1!$A:$Z,6,0)),0,VLOOKUP($AA11,[1]BN1!$A:$Z,6,0))</f>
        <v>0</v>
      </c>
      <c r="G11" s="37">
        <f>IF(ISERROR(VLOOKUP($AA11,[1]BN1!$A:$Z,7,0)),0,VLOOKUP($AA11,[1]BN1!$A:$Z,7,0))</f>
        <v>337.85571110000001</v>
      </c>
      <c r="H11" s="36">
        <f t="shared" si="0"/>
        <v>337.85571110000001</v>
      </c>
      <c r="I11" s="36">
        <f>IF(ISERROR(VLOOKUP($AA11,[1]BN1!$A:$Z,8,0)),0,VLOOKUP($AA11,[1]BN1!$A:$Z,8,0))</f>
        <v>630.01665663999995</v>
      </c>
      <c r="J11" s="38">
        <f t="shared" si="1"/>
        <v>17.999824310359966</v>
      </c>
      <c r="K11" s="35">
        <f>IF(ISERROR(VLOOKUP($AA11,[1]BN1!$A:$N,10,0)),0,VLOOKUP($AA11,[1]BN1!$A:$N,10,0))</f>
        <v>840.93029999999999</v>
      </c>
      <c r="L11" s="39">
        <f>IF(ISERROR(VLOOKUP($AA11,[1]BN1!$A:$N,11,0)),0,VLOOKUP($AA11,[1]BN1!$A:$N,11,0))</f>
        <v>840.93029999999999</v>
      </c>
      <c r="M11" s="39">
        <f>IF(ISERROR(VLOOKUP($AA11,[1]BN1!$A:$N,12,0)),0,VLOOKUP($AA11,[1]BN1!$A:$N,12,0))</f>
        <v>0</v>
      </c>
      <c r="N11" s="40">
        <f>IF(ISERROR(VLOOKUP($AA11,[1]BN1!$A:$Z,13,0)),0,VLOOKUP($AA11,[1]BN1!$A:$Z,13,0))</f>
        <v>0</v>
      </c>
      <c r="O11" s="40">
        <f>IF(ISERROR(VLOOKUP($AA11,[1]BN1!$A:$Z,14,0)),0,VLOOKUP($AA11,[1]BN1!$A:$Z,14,0))</f>
        <v>290.11111457999999</v>
      </c>
      <c r="P11" s="39">
        <f t="shared" si="2"/>
        <v>290.11111457999999</v>
      </c>
      <c r="Q11" s="39">
        <f>IF(ISERROR(VLOOKUP($AA11,[1]BN1!$A:$Z,15,0)),0,VLOOKUP($AA11,[1]BN1!$A:$Z,15,0))</f>
        <v>182.45908338999999</v>
      </c>
      <c r="R11" s="41">
        <f t="shared" si="3"/>
        <v>21.697289702844575</v>
      </c>
      <c r="S11" s="35">
        <f t="shared" si="4"/>
        <v>4341.0569999999998</v>
      </c>
      <c r="T11" s="39">
        <f t="shared" si="4"/>
        <v>2764.6014</v>
      </c>
      <c r="U11" s="39">
        <f t="shared" si="4"/>
        <v>0</v>
      </c>
      <c r="V11" s="40">
        <f t="shared" si="4"/>
        <v>0</v>
      </c>
      <c r="W11" s="40">
        <f t="shared" si="4"/>
        <v>627.96682568000006</v>
      </c>
      <c r="X11" s="39">
        <f t="shared" si="4"/>
        <v>627.96682568000006</v>
      </c>
      <c r="Y11" s="39">
        <f t="shared" si="4"/>
        <v>812.47574003</v>
      </c>
      <c r="Z11" s="42">
        <f t="shared" si="5"/>
        <v>18.716080899882218</v>
      </c>
      <c r="AA11" s="31" t="s">
        <v>21</v>
      </c>
      <c r="AB11" s="32"/>
    </row>
    <row r="12" spans="1:28" ht="21">
      <c r="A12" s="33">
        <v>7</v>
      </c>
      <c r="B12" s="34" t="str">
        <f>VLOOKUP($AA12,[1]Name!$A:$B,2,0)</f>
        <v>กระทรวงกลาโหม</v>
      </c>
      <c r="C12" s="35">
        <f>IF(ISERROR(VLOOKUP($AA12,[1]BN1!$A:$N,3,0)),0,VLOOKUP($AA12,[1]BN1!$A:$N,3,0))</f>
        <v>150862.90409500001</v>
      </c>
      <c r="D12" s="36">
        <f>IF(ISERROR(VLOOKUP($AA12,[1]BN1!$A:$N,4,0)),0,VLOOKUP($AA12,[1]BN1!$A:$N,4,0))</f>
        <v>75600.656994999998</v>
      </c>
      <c r="E12" s="36">
        <f>IF(ISERROR(VLOOKUP($AA12,[1]BN1!$A:$N,5,0)),0,VLOOKUP($AA12,[1]BN1!$A:$N,5,0))</f>
        <v>0</v>
      </c>
      <c r="F12" s="37">
        <f>IF(ISERROR(VLOOKUP($AA12,[1]BN1!$A:$Z,6,0)),0,VLOOKUP($AA12,[1]BN1!$A:$Z,6,0))</f>
        <v>0</v>
      </c>
      <c r="G12" s="37">
        <f>IF(ISERROR(VLOOKUP($AA12,[1]BN1!$A:$Z,7,0)),0,VLOOKUP($AA12,[1]BN1!$A:$Z,7,0))</f>
        <v>2313.7110156200001</v>
      </c>
      <c r="H12" s="36">
        <f t="shared" si="0"/>
        <v>2313.7110156200001</v>
      </c>
      <c r="I12" s="36">
        <f>IF(ISERROR(VLOOKUP($AA12,[1]BN1!$A:$Z,8,0)),0,VLOOKUP($AA12,[1]BN1!$A:$Z,8,0))</f>
        <v>31437.0424097</v>
      </c>
      <c r="J12" s="38">
        <f t="shared" si="1"/>
        <v>20.838152757488849</v>
      </c>
      <c r="K12" s="35">
        <f>IF(ISERROR(VLOOKUP($AA12,[1]BN1!$A:$N,10,0)),0,VLOOKUP($AA12,[1]BN1!$A:$N,10,0))</f>
        <v>49074.329404999997</v>
      </c>
      <c r="L12" s="39">
        <f>IF(ISERROR(VLOOKUP($AA12,[1]BN1!$A:$N,11,0)),0,VLOOKUP($AA12,[1]BN1!$A:$N,11,0))</f>
        <v>45468.303104999999</v>
      </c>
      <c r="M12" s="39">
        <f>IF(ISERROR(VLOOKUP($AA12,[1]BN1!$A:$N,12,0)),0,VLOOKUP($AA12,[1]BN1!$A:$N,12,0))</f>
        <v>0</v>
      </c>
      <c r="N12" s="40">
        <f>IF(ISERROR(VLOOKUP($AA12,[1]BN1!$A:$Z,13,0)),0,VLOOKUP($AA12,[1]BN1!$A:$Z,13,0))</f>
        <v>0</v>
      </c>
      <c r="O12" s="40">
        <f>IF(ISERROR(VLOOKUP($AA12,[1]BN1!$A:$Z,14,0)),0,VLOOKUP($AA12,[1]BN1!$A:$Z,14,0))</f>
        <v>6586.8925281900001</v>
      </c>
      <c r="P12" s="39">
        <f t="shared" si="2"/>
        <v>6586.8925281900001</v>
      </c>
      <c r="Q12" s="39">
        <f>IF(ISERROR(VLOOKUP($AA12,[1]BN1!$A:$Z,15,0)),0,VLOOKUP($AA12,[1]BN1!$A:$Z,15,0))</f>
        <v>8131.4654514800004</v>
      </c>
      <c r="R12" s="41">
        <f t="shared" si="3"/>
        <v>16.56969244423647</v>
      </c>
      <c r="S12" s="35">
        <f t="shared" si="4"/>
        <v>199937.2335</v>
      </c>
      <c r="T12" s="39">
        <f t="shared" si="4"/>
        <v>121068.9601</v>
      </c>
      <c r="U12" s="39">
        <f t="shared" si="4"/>
        <v>0</v>
      </c>
      <c r="V12" s="40">
        <f t="shared" si="4"/>
        <v>0</v>
      </c>
      <c r="W12" s="40">
        <f t="shared" si="4"/>
        <v>8900.6035438100007</v>
      </c>
      <c r="X12" s="39">
        <f t="shared" si="4"/>
        <v>8900.6035438100007</v>
      </c>
      <c r="Y12" s="39">
        <f t="shared" si="4"/>
        <v>39568.507861179998</v>
      </c>
      <c r="Z12" s="42">
        <f t="shared" si="5"/>
        <v>19.790464821641137</v>
      </c>
      <c r="AA12" s="31" t="s">
        <v>22</v>
      </c>
      <c r="AB12" s="32"/>
    </row>
    <row r="13" spans="1:28" ht="21">
      <c r="A13" s="33">
        <v>8</v>
      </c>
      <c r="B13" s="34" t="str">
        <f>VLOOKUP($AA13,[1]Name!$A:$B,2,0)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3" s="35">
        <f>IF(ISERROR(VLOOKUP($AA13,[1]BN1!$A:$N,3,0)),0,VLOOKUP($AA13,[1]BN1!$A:$N,3,0))</f>
        <v>104788.98205309</v>
      </c>
      <c r="D13" s="36">
        <f>IF(ISERROR(VLOOKUP($AA13,[1]BN1!$A:$N,4,0)),0,VLOOKUP($AA13,[1]BN1!$A:$N,4,0))</f>
        <v>52387.514203090002</v>
      </c>
      <c r="E13" s="36">
        <f>IF(ISERROR(VLOOKUP($AA13,[1]BN1!$A:$N,5,0)),0,VLOOKUP($AA13,[1]BN1!$A:$N,5,0))</f>
        <v>0</v>
      </c>
      <c r="F13" s="37">
        <f>IF(ISERROR(VLOOKUP($AA13,[1]BN1!$A:$Z,6,0)),0,VLOOKUP($AA13,[1]BN1!$A:$Z,6,0))</f>
        <v>0</v>
      </c>
      <c r="G13" s="37">
        <f>IF(ISERROR(VLOOKUP($AA13,[1]BN1!$A:$Z,7,0)),0,VLOOKUP($AA13,[1]BN1!$A:$Z,7,0))</f>
        <v>1468.2738060300001</v>
      </c>
      <c r="H13" s="36">
        <f t="shared" si="0"/>
        <v>1468.2738060300001</v>
      </c>
      <c r="I13" s="36">
        <f>IF(ISERROR(VLOOKUP($AA13,[1]BN1!$A:$Z,8,0)),0,VLOOKUP($AA13,[1]BN1!$A:$Z,8,0))</f>
        <v>24861.0351625</v>
      </c>
      <c r="J13" s="38">
        <f t="shared" si="1"/>
        <v>23.724856063497661</v>
      </c>
      <c r="K13" s="35">
        <f>IF(ISERROR(VLOOKUP($AA13,[1]BN1!$A:$N,10,0)),0,VLOOKUP($AA13,[1]BN1!$A:$N,10,0))</f>
        <v>17835.720846910001</v>
      </c>
      <c r="L13" s="39">
        <f>IF(ISERROR(VLOOKUP($AA13,[1]BN1!$A:$N,11,0)),0,VLOOKUP($AA13,[1]BN1!$A:$N,11,0))</f>
        <v>17835.720846910001</v>
      </c>
      <c r="M13" s="39">
        <f>IF(ISERROR(VLOOKUP($AA13,[1]BN1!$A:$N,12,0)),0,VLOOKUP($AA13,[1]BN1!$A:$N,12,0))</f>
        <v>0</v>
      </c>
      <c r="N13" s="40">
        <f>IF(ISERROR(VLOOKUP($AA13,[1]BN1!$A:$Z,13,0)),0,VLOOKUP($AA13,[1]BN1!$A:$Z,13,0))</f>
        <v>0</v>
      </c>
      <c r="O13" s="40">
        <f>IF(ISERROR(VLOOKUP($AA13,[1]BN1!$A:$Z,14,0)),0,VLOOKUP($AA13,[1]BN1!$A:$Z,14,0))</f>
        <v>4563.8396027199997</v>
      </c>
      <c r="P13" s="39">
        <f t="shared" si="2"/>
        <v>4563.8396027199997</v>
      </c>
      <c r="Q13" s="39">
        <f>IF(ISERROR(VLOOKUP($AA13,[1]BN1!$A:$Z,15,0)),0,VLOOKUP($AA13,[1]BN1!$A:$Z,15,0))</f>
        <v>742.18145705999996</v>
      </c>
      <c r="R13" s="41">
        <f t="shared" si="3"/>
        <v>4.1612080802923153</v>
      </c>
      <c r="S13" s="35">
        <f t="shared" si="4"/>
        <v>122624.7029</v>
      </c>
      <c r="T13" s="39">
        <f t="shared" si="4"/>
        <v>70223.235050000003</v>
      </c>
      <c r="U13" s="39">
        <f t="shared" si="4"/>
        <v>0</v>
      </c>
      <c r="V13" s="40">
        <f t="shared" si="4"/>
        <v>0</v>
      </c>
      <c r="W13" s="40">
        <f t="shared" si="4"/>
        <v>6032.1134087499995</v>
      </c>
      <c r="X13" s="39">
        <f t="shared" si="4"/>
        <v>6032.1134087499995</v>
      </c>
      <c r="Y13" s="39">
        <f t="shared" si="4"/>
        <v>25603.21661956</v>
      </c>
      <c r="Z13" s="42">
        <f t="shared" si="5"/>
        <v>20.879330195351688</v>
      </c>
      <c r="AA13" s="31" t="s">
        <v>23</v>
      </c>
      <c r="AB13" s="32"/>
    </row>
    <row r="14" spans="1:28" ht="21">
      <c r="A14" s="33">
        <v>9</v>
      </c>
      <c r="B14" s="34" t="str">
        <f>VLOOKUP($AA14,[1]Name!$A:$B,2,0)</f>
        <v>กระทรวงการท่องเที่ยวและกีฬา</v>
      </c>
      <c r="C14" s="35">
        <f>IF(ISERROR(VLOOKUP($AA14,[1]BN1!$A:$N,3,0)),0,VLOOKUP($AA14,[1]BN1!$A:$N,3,0))</f>
        <v>4028.0473999999999</v>
      </c>
      <c r="D14" s="36">
        <f>IF(ISERROR(VLOOKUP($AA14,[1]BN1!$A:$N,4,0)),0,VLOOKUP($AA14,[1]BN1!$A:$N,4,0))</f>
        <v>2008.9586999999999</v>
      </c>
      <c r="E14" s="36">
        <f>IF(ISERROR(VLOOKUP($AA14,[1]BN1!$A:$N,5,0)),0,VLOOKUP($AA14,[1]BN1!$A:$N,5,0))</f>
        <v>0</v>
      </c>
      <c r="F14" s="37">
        <f>IF(ISERROR(VLOOKUP($AA14,[1]BN1!$A:$Z,6,0)),0,VLOOKUP($AA14,[1]BN1!$A:$Z,6,0))</f>
        <v>0</v>
      </c>
      <c r="G14" s="37">
        <f>IF(ISERROR(VLOOKUP($AA14,[1]BN1!$A:$Z,7,0)),0,VLOOKUP($AA14,[1]BN1!$A:$Z,7,0))</f>
        <v>101.67319012999999</v>
      </c>
      <c r="H14" s="36">
        <f t="shared" si="0"/>
        <v>101.67319012999999</v>
      </c>
      <c r="I14" s="36">
        <f>IF(ISERROR(VLOOKUP($AA14,[1]BN1!$A:$Z,8,0)),0,VLOOKUP($AA14,[1]BN1!$A:$Z,8,0))</f>
        <v>892.38659028999996</v>
      </c>
      <c r="J14" s="38">
        <f t="shared" si="1"/>
        <v>22.154321974711618</v>
      </c>
      <c r="K14" s="35">
        <f>IF(ISERROR(VLOOKUP($AA14,[1]BN1!$A:$N,10,0)),0,VLOOKUP($AA14,[1]BN1!$A:$N,10,0))</f>
        <v>1064.8099</v>
      </c>
      <c r="L14" s="39">
        <f>IF(ISERROR(VLOOKUP($AA14,[1]BN1!$A:$N,11,0)),0,VLOOKUP($AA14,[1]BN1!$A:$N,11,0))</f>
        <v>1064.8099</v>
      </c>
      <c r="M14" s="39">
        <f>IF(ISERROR(VLOOKUP($AA14,[1]BN1!$A:$N,12,0)),0,VLOOKUP($AA14,[1]BN1!$A:$N,12,0))</f>
        <v>0</v>
      </c>
      <c r="N14" s="40">
        <f>IF(ISERROR(VLOOKUP($AA14,[1]BN1!$A:$Z,13,0)),0,VLOOKUP($AA14,[1]BN1!$A:$Z,13,0))</f>
        <v>0</v>
      </c>
      <c r="O14" s="40">
        <f>IF(ISERROR(VLOOKUP($AA14,[1]BN1!$A:$Z,14,0)),0,VLOOKUP($AA14,[1]BN1!$A:$Z,14,0))</f>
        <v>190.93861570999999</v>
      </c>
      <c r="P14" s="39">
        <f t="shared" si="2"/>
        <v>190.93861570999999</v>
      </c>
      <c r="Q14" s="39">
        <f>IF(ISERROR(VLOOKUP($AA14,[1]BN1!$A:$Z,15,0)),0,VLOOKUP($AA14,[1]BN1!$A:$Z,15,0))</f>
        <v>195.03706930000001</v>
      </c>
      <c r="R14" s="41">
        <f t="shared" si="3"/>
        <v>18.316609312141068</v>
      </c>
      <c r="S14" s="35">
        <f t="shared" si="4"/>
        <v>5092.8572999999997</v>
      </c>
      <c r="T14" s="39">
        <f t="shared" si="4"/>
        <v>3073.7685999999999</v>
      </c>
      <c r="U14" s="39">
        <f t="shared" si="4"/>
        <v>0</v>
      </c>
      <c r="V14" s="40">
        <f t="shared" si="4"/>
        <v>0</v>
      </c>
      <c r="W14" s="40">
        <f t="shared" si="4"/>
        <v>292.61180583999999</v>
      </c>
      <c r="X14" s="39">
        <f t="shared" si="4"/>
        <v>292.61180583999999</v>
      </c>
      <c r="Y14" s="39">
        <f t="shared" si="4"/>
        <v>1087.4236595899999</v>
      </c>
      <c r="Z14" s="42">
        <f t="shared" si="5"/>
        <v>21.351936556125381</v>
      </c>
      <c r="AA14" s="31" t="s">
        <v>24</v>
      </c>
      <c r="AB14" s="32"/>
    </row>
    <row r="15" spans="1:28" ht="21">
      <c r="A15" s="33">
        <v>10</v>
      </c>
      <c r="B15" s="34" t="str">
        <f>VLOOKUP($AA15,[1]Name!$A:$B,2,0)</f>
        <v>กระทรวงยุติธรรม</v>
      </c>
      <c r="C15" s="35">
        <f>IF(ISERROR(VLOOKUP($AA15,[1]BN1!$A:$N,3,0)),0,VLOOKUP($AA15,[1]BN1!$A:$N,3,0))</f>
        <v>21226.397089300001</v>
      </c>
      <c r="D15" s="36">
        <f>IF(ISERROR(VLOOKUP($AA15,[1]BN1!$A:$N,4,0)),0,VLOOKUP($AA15,[1]BN1!$A:$N,4,0))</f>
        <v>10609.454589299999</v>
      </c>
      <c r="E15" s="36">
        <f>IF(ISERROR(VLOOKUP($AA15,[1]BN1!$A:$N,5,0)),0,VLOOKUP($AA15,[1]BN1!$A:$N,5,0))</f>
        <v>0</v>
      </c>
      <c r="F15" s="37">
        <f>IF(ISERROR(VLOOKUP($AA15,[1]BN1!$A:$Z,6,0)),0,VLOOKUP($AA15,[1]BN1!$A:$Z,6,0))</f>
        <v>0</v>
      </c>
      <c r="G15" s="37">
        <f>IF(ISERROR(VLOOKUP($AA15,[1]BN1!$A:$Z,7,0)),0,VLOOKUP($AA15,[1]BN1!$A:$Z,7,0))</f>
        <v>414.17191788999997</v>
      </c>
      <c r="H15" s="36">
        <f t="shared" si="0"/>
        <v>414.17191788999997</v>
      </c>
      <c r="I15" s="36">
        <f>IF(ISERROR(VLOOKUP($AA15,[1]BN1!$A:$Z,8,0)),0,VLOOKUP($AA15,[1]BN1!$A:$Z,8,0))</f>
        <v>5196.4159368199998</v>
      </c>
      <c r="J15" s="38">
        <f t="shared" si="1"/>
        <v>24.480913623534619</v>
      </c>
      <c r="K15" s="35">
        <f>IF(ISERROR(VLOOKUP($AA15,[1]BN1!$A:$N,10,0)),0,VLOOKUP($AA15,[1]BN1!$A:$N,10,0))</f>
        <v>2967.9693106999998</v>
      </c>
      <c r="L15" s="36">
        <f>IF(ISERROR(VLOOKUP($AA15,[1]BN1!$A:$N,11,0)),0,VLOOKUP($AA15,[1]BN1!$A:$N,11,0))</f>
        <v>2801.8965106999999</v>
      </c>
      <c r="M15" s="36">
        <f>IF(ISERROR(VLOOKUP($AA15,[1]BN1!$A:$N,12,0)),0,VLOOKUP($AA15,[1]BN1!$A:$N,12,0))</f>
        <v>0</v>
      </c>
      <c r="N15" s="37">
        <f>IF(ISERROR(VLOOKUP($AA15,[1]BN1!$A:$Z,13,0)),0,VLOOKUP($AA15,[1]BN1!$A:$Z,13,0))</f>
        <v>0</v>
      </c>
      <c r="O15" s="37">
        <f>IF(ISERROR(VLOOKUP($AA15,[1]BN1!$A:$Z,14,0)),0,VLOOKUP($AA15,[1]BN1!$A:$Z,14,0))</f>
        <v>780.77174338999998</v>
      </c>
      <c r="P15" s="36">
        <f t="shared" si="2"/>
        <v>780.77174338999998</v>
      </c>
      <c r="Q15" s="36">
        <f>IF(ISERROR(VLOOKUP($AA15,[1]BN1!$A:$Z,15,0)),0,VLOOKUP($AA15,[1]BN1!$A:$Z,15,0))</f>
        <v>362.26077891</v>
      </c>
      <c r="R15" s="41">
        <f t="shared" si="3"/>
        <v>12.205678057518737</v>
      </c>
      <c r="S15" s="35">
        <f t="shared" si="4"/>
        <v>24194.366399999999</v>
      </c>
      <c r="T15" s="39">
        <f t="shared" si="4"/>
        <v>13411.3511</v>
      </c>
      <c r="U15" s="39">
        <f t="shared" si="4"/>
        <v>0</v>
      </c>
      <c r="V15" s="40">
        <f t="shared" si="4"/>
        <v>0</v>
      </c>
      <c r="W15" s="40">
        <f t="shared" si="4"/>
        <v>1194.94366128</v>
      </c>
      <c r="X15" s="39">
        <f t="shared" si="4"/>
        <v>1194.94366128</v>
      </c>
      <c r="Y15" s="39">
        <f t="shared" si="4"/>
        <v>5558.6767157300001</v>
      </c>
      <c r="Z15" s="42">
        <f t="shared" si="5"/>
        <v>22.975086943091018</v>
      </c>
      <c r="AA15" s="31" t="s">
        <v>25</v>
      </c>
      <c r="AB15" s="32"/>
    </row>
    <row r="16" spans="1:28" ht="21">
      <c r="A16" s="33">
        <v>11</v>
      </c>
      <c r="B16" s="34" t="str">
        <f>VLOOKUP($AA16,[1]Name!$A:$B,2,0)</f>
        <v>กระทรวงสาธารณสุข</v>
      </c>
      <c r="C16" s="35">
        <f>IF(ISERROR(VLOOKUP($AA16,[1]BN1!$A:$N,3,0)),0,VLOOKUP($AA16,[1]BN1!$A:$N,3,0))</f>
        <v>136897.45834330001</v>
      </c>
      <c r="D16" s="36">
        <f>IF(ISERROR(VLOOKUP($AA16,[1]BN1!$A:$N,4,0)),0,VLOOKUP($AA16,[1]BN1!$A:$N,4,0))</f>
        <v>67963.103943299997</v>
      </c>
      <c r="E16" s="36">
        <f>IF(ISERROR(VLOOKUP($AA16,[1]BN1!$A:$N,5,0)),0,VLOOKUP($AA16,[1]BN1!$A:$N,5,0))</f>
        <v>0</v>
      </c>
      <c r="F16" s="37">
        <f>IF(ISERROR(VLOOKUP($AA16,[1]BN1!$A:$Z,6,0)),0,VLOOKUP($AA16,[1]BN1!$A:$Z,6,0))</f>
        <v>0</v>
      </c>
      <c r="G16" s="37">
        <f>IF(ISERROR(VLOOKUP($AA16,[1]BN1!$A:$Z,7,0)),0,VLOOKUP($AA16,[1]BN1!$A:$Z,7,0))</f>
        <v>296.22646472000002</v>
      </c>
      <c r="H16" s="36">
        <f t="shared" si="0"/>
        <v>296.22646472000002</v>
      </c>
      <c r="I16" s="36">
        <f>IF(ISERROR(VLOOKUP($AA16,[1]BN1!$A:$Z,8,0)),0,VLOOKUP($AA16,[1]BN1!$A:$Z,8,0))</f>
        <v>34317.18517551</v>
      </c>
      <c r="J16" s="38">
        <f t="shared" si="1"/>
        <v>25.067803004386125</v>
      </c>
      <c r="K16" s="35">
        <f>IF(ISERROR(VLOOKUP($AA16,[1]BN1!$A:$N,10,0)),0,VLOOKUP($AA16,[1]BN1!$A:$N,10,0))</f>
        <v>16941.2000567</v>
      </c>
      <c r="L16" s="39">
        <f>IF(ISERROR(VLOOKUP($AA16,[1]BN1!$A:$N,11,0)),0,VLOOKUP($AA16,[1]BN1!$A:$N,11,0))</f>
        <v>16934.389656700001</v>
      </c>
      <c r="M16" s="39">
        <f>IF(ISERROR(VLOOKUP($AA16,[1]BN1!$A:$N,12,0)),0,VLOOKUP($AA16,[1]BN1!$A:$N,12,0))</f>
        <v>0</v>
      </c>
      <c r="N16" s="40">
        <f>IF(ISERROR(VLOOKUP($AA16,[1]BN1!$A:$Z,13,0)),0,VLOOKUP($AA16,[1]BN1!$A:$Z,13,0))</f>
        <v>0</v>
      </c>
      <c r="O16" s="40">
        <f>IF(ISERROR(VLOOKUP($AA16,[1]BN1!$A:$Z,14,0)),0,VLOOKUP($AA16,[1]BN1!$A:$Z,14,0))</f>
        <v>8633.0026973799995</v>
      </c>
      <c r="P16" s="39">
        <f t="shared" si="2"/>
        <v>8633.0026973799995</v>
      </c>
      <c r="Q16" s="39">
        <f>IF(ISERROR(VLOOKUP($AA16,[1]BN1!$A:$Z,15,0)),0,VLOOKUP($AA16,[1]BN1!$A:$Z,15,0))</f>
        <v>2389.0346591399998</v>
      </c>
      <c r="R16" s="41">
        <f t="shared" si="3"/>
        <v>14.101921063113657</v>
      </c>
      <c r="S16" s="35">
        <f t="shared" si="4"/>
        <v>153838.65840000001</v>
      </c>
      <c r="T16" s="39">
        <f t="shared" si="4"/>
        <v>84897.493600000002</v>
      </c>
      <c r="U16" s="39">
        <f t="shared" si="4"/>
        <v>0</v>
      </c>
      <c r="V16" s="40">
        <f t="shared" si="4"/>
        <v>0</v>
      </c>
      <c r="W16" s="40">
        <f t="shared" si="4"/>
        <v>8929.2291621000004</v>
      </c>
      <c r="X16" s="39">
        <f t="shared" si="4"/>
        <v>8929.2291621000004</v>
      </c>
      <c r="Y16" s="39">
        <f t="shared" si="4"/>
        <v>36706.219834650001</v>
      </c>
      <c r="Z16" s="42">
        <f t="shared" si="5"/>
        <v>23.860205371272269</v>
      </c>
      <c r="AA16" s="31" t="s">
        <v>26</v>
      </c>
      <c r="AB16" s="32"/>
    </row>
    <row r="17" spans="1:28" ht="21">
      <c r="A17" s="33">
        <v>12</v>
      </c>
      <c r="B17" s="34" t="str">
        <f>VLOOKUP($AA17,[1]Name!$A:$B,2,0)</f>
        <v>กระทรวงศึกษาธิการ</v>
      </c>
      <c r="C17" s="35">
        <f>IF(ISERROR(VLOOKUP($AA17,[1]BN1!$A:$N,3,0)),0,VLOOKUP($AA17,[1]BN1!$A:$N,3,0))</f>
        <v>315598.19720672001</v>
      </c>
      <c r="D17" s="36">
        <f>IF(ISERROR(VLOOKUP($AA17,[1]BN1!$A:$N,4,0)),0,VLOOKUP($AA17,[1]BN1!$A:$N,4,0))</f>
        <v>156815.58090671999</v>
      </c>
      <c r="E17" s="36">
        <f>IF(ISERROR(VLOOKUP($AA17,[1]BN1!$A:$N,5,0)),0,VLOOKUP($AA17,[1]BN1!$A:$N,5,0))</f>
        <v>0</v>
      </c>
      <c r="F17" s="37">
        <f>IF(ISERROR(VLOOKUP($AA17,[1]BN1!$A:$Z,6,0)),0,VLOOKUP($AA17,[1]BN1!$A:$Z,6,0))</f>
        <v>0</v>
      </c>
      <c r="G17" s="37">
        <f>IF(ISERROR(VLOOKUP($AA17,[1]BN1!$A:$Z,7,0)),0,VLOOKUP($AA17,[1]BN1!$A:$Z,7,0))</f>
        <v>189.92714683</v>
      </c>
      <c r="H17" s="36">
        <f t="shared" si="0"/>
        <v>189.92714683</v>
      </c>
      <c r="I17" s="36">
        <f>IF(ISERROR(VLOOKUP($AA17,[1]BN1!$A:$Z,8,0)),0,VLOOKUP($AA17,[1]BN1!$A:$Z,8,0))</f>
        <v>78632.958276630001</v>
      </c>
      <c r="J17" s="38">
        <f t="shared" si="1"/>
        <v>24.915528343504644</v>
      </c>
      <c r="K17" s="35">
        <f>IF(ISERROR(VLOOKUP($AA17,[1]BN1!$A:$N,10,0)),0,VLOOKUP($AA17,[1]BN1!$A:$N,10,0))</f>
        <v>14828.394993280001</v>
      </c>
      <c r="L17" s="39">
        <f>IF(ISERROR(VLOOKUP($AA17,[1]BN1!$A:$N,11,0)),0,VLOOKUP($AA17,[1]BN1!$A:$N,11,0))</f>
        <v>14784.727493279999</v>
      </c>
      <c r="M17" s="39">
        <f>IF(ISERROR(VLOOKUP($AA17,[1]BN1!$A:$N,12,0)),0,VLOOKUP($AA17,[1]BN1!$A:$N,12,0))</f>
        <v>0</v>
      </c>
      <c r="N17" s="40">
        <f>IF(ISERROR(VLOOKUP($AA17,[1]BN1!$A:$Z,13,0)),0,VLOOKUP($AA17,[1]BN1!$A:$Z,13,0))</f>
        <v>0</v>
      </c>
      <c r="O17" s="40">
        <f>IF(ISERROR(VLOOKUP($AA17,[1]BN1!$A:$Z,14,0)),0,VLOOKUP($AA17,[1]BN1!$A:$Z,14,0))</f>
        <v>4106.9129202900003</v>
      </c>
      <c r="P17" s="39">
        <f t="shared" si="2"/>
        <v>4106.9129202900003</v>
      </c>
      <c r="Q17" s="39">
        <f>IF(ISERROR(VLOOKUP($AA17,[1]BN1!$A:$Z,15,0)),0,VLOOKUP($AA17,[1]BN1!$A:$Z,15,0))</f>
        <v>888.40919515999997</v>
      </c>
      <c r="R17" s="41">
        <f t="shared" si="3"/>
        <v>5.9912700974219613</v>
      </c>
      <c r="S17" s="35">
        <f t="shared" si="4"/>
        <v>330426.59220000001</v>
      </c>
      <c r="T17" s="39">
        <f t="shared" si="4"/>
        <v>171600.30839999998</v>
      </c>
      <c r="U17" s="39">
        <f t="shared" si="4"/>
        <v>0</v>
      </c>
      <c r="V17" s="40">
        <f t="shared" si="4"/>
        <v>0</v>
      </c>
      <c r="W17" s="40">
        <f t="shared" si="4"/>
        <v>4296.8400671200006</v>
      </c>
      <c r="X17" s="39">
        <f t="shared" si="4"/>
        <v>4296.8400671200006</v>
      </c>
      <c r="Y17" s="39">
        <f t="shared" si="4"/>
        <v>79521.367471789999</v>
      </c>
      <c r="Z17" s="42">
        <f t="shared" si="5"/>
        <v>24.066273523063618</v>
      </c>
      <c r="AA17" s="31" t="s">
        <v>27</v>
      </c>
      <c r="AB17" s="32"/>
    </row>
    <row r="18" spans="1:28" ht="21">
      <c r="A18" s="33">
        <v>13</v>
      </c>
      <c r="B18" s="34" t="str">
        <f>VLOOKUP($AA18,[1]Name!$A:$B,2,0)</f>
        <v>กระทรวงดิจิทัลเพื่อเศรษฐกิจและสังคม</v>
      </c>
      <c r="C18" s="35">
        <f>IF(ISERROR(VLOOKUP($AA18,[1]BN1!$A:$N,3,0)),0,VLOOKUP($AA18,[1]BN1!$A:$N,3,0))</f>
        <v>4191.6799000000001</v>
      </c>
      <c r="D18" s="36">
        <f>IF(ISERROR(VLOOKUP($AA18,[1]BN1!$A:$N,4,0)),0,VLOOKUP($AA18,[1]BN1!$A:$N,4,0))</f>
        <v>2107.4551999999999</v>
      </c>
      <c r="E18" s="36">
        <f>IF(ISERROR(VLOOKUP($AA18,[1]BN1!$A:$N,5,0)),0,VLOOKUP($AA18,[1]BN1!$A:$N,5,0))</f>
        <v>0</v>
      </c>
      <c r="F18" s="37">
        <f>IF(ISERROR(VLOOKUP($AA18,[1]BN1!$A:$Z,6,0)),0,VLOOKUP($AA18,[1]BN1!$A:$Z,6,0))</f>
        <v>0</v>
      </c>
      <c r="G18" s="37">
        <f>IF(ISERROR(VLOOKUP($AA18,[1]BN1!$A:$Z,7,0)),0,VLOOKUP($AA18,[1]BN1!$A:$Z,7,0))</f>
        <v>254.66077276999999</v>
      </c>
      <c r="H18" s="36">
        <f t="shared" si="0"/>
        <v>254.66077276999999</v>
      </c>
      <c r="I18" s="36">
        <f>IF(ISERROR(VLOOKUP($AA18,[1]BN1!$A:$Z,8,0)),0,VLOOKUP($AA18,[1]BN1!$A:$Z,8,0))</f>
        <v>827.10735152999996</v>
      </c>
      <c r="J18" s="38">
        <f t="shared" si="1"/>
        <v>19.732121041256036</v>
      </c>
      <c r="K18" s="35">
        <f>IF(ISERROR(VLOOKUP($AA18,[1]BN1!$A:$N,10,0)),0,VLOOKUP($AA18,[1]BN1!$A:$N,10,0))</f>
        <v>2633.5234</v>
      </c>
      <c r="L18" s="36">
        <f>IF(ISERROR(VLOOKUP($AA18,[1]BN1!$A:$N,11,0)),0,VLOOKUP($AA18,[1]BN1!$A:$N,11,0))</f>
        <v>2331.6178</v>
      </c>
      <c r="M18" s="36">
        <f>IF(ISERROR(VLOOKUP($AA18,[1]BN1!$A:$N,12,0)),0,VLOOKUP($AA18,[1]BN1!$A:$N,12,0))</f>
        <v>0</v>
      </c>
      <c r="N18" s="37">
        <f>IF(ISERROR(VLOOKUP($AA18,[1]BN1!$A:$Z,13,0)),0,VLOOKUP($AA18,[1]BN1!$A:$Z,13,0))</f>
        <v>0</v>
      </c>
      <c r="O18" s="37">
        <f>IF(ISERROR(VLOOKUP($AA18,[1]BN1!$A:$Z,14,0)),0,VLOOKUP($AA18,[1]BN1!$A:$Z,14,0))</f>
        <v>116.17352</v>
      </c>
      <c r="P18" s="36">
        <f t="shared" si="2"/>
        <v>116.17352</v>
      </c>
      <c r="Q18" s="36">
        <f>IF(ISERROR(VLOOKUP($AA18,[1]BN1!$A:$Z,15,0)),0,VLOOKUP($AA18,[1]BN1!$A:$Z,15,0))</f>
        <v>852.13728200000003</v>
      </c>
      <c r="R18" s="41">
        <f t="shared" si="3"/>
        <v>32.357308159859144</v>
      </c>
      <c r="S18" s="35">
        <f t="shared" si="4"/>
        <v>6825.2033000000001</v>
      </c>
      <c r="T18" s="39">
        <f t="shared" si="4"/>
        <v>4439.0730000000003</v>
      </c>
      <c r="U18" s="39">
        <f t="shared" si="4"/>
        <v>0</v>
      </c>
      <c r="V18" s="40">
        <f t="shared" si="4"/>
        <v>0</v>
      </c>
      <c r="W18" s="40">
        <f t="shared" si="4"/>
        <v>370.83429276999999</v>
      </c>
      <c r="X18" s="39">
        <f t="shared" si="4"/>
        <v>370.83429276999999</v>
      </c>
      <c r="Y18" s="39">
        <f t="shared" si="4"/>
        <v>1679.2446335300001</v>
      </c>
      <c r="Z18" s="42">
        <f t="shared" si="5"/>
        <v>24.603584094410785</v>
      </c>
      <c r="AA18" s="31" t="s">
        <v>28</v>
      </c>
      <c r="AB18" s="32"/>
    </row>
    <row r="19" spans="1:28" ht="21">
      <c r="A19" s="33">
        <v>14</v>
      </c>
      <c r="B19" s="34" t="str">
        <f>VLOOKUP($AA19,[1]Name!$A:$B,2,0)</f>
        <v>กระทรวงการพัฒนาสังคมและความมั่นคงของมนุษย์</v>
      </c>
      <c r="C19" s="35">
        <f>IF(ISERROR(VLOOKUP($AA19,[1]BN1!$A:$N,3,0)),0,VLOOKUP($AA19,[1]BN1!$A:$N,3,0))</f>
        <v>23181.749899999999</v>
      </c>
      <c r="D19" s="36">
        <f>IF(ISERROR(VLOOKUP($AA19,[1]BN1!$A:$N,4,0)),0,VLOOKUP($AA19,[1]BN1!$A:$N,4,0))</f>
        <v>11694.9023</v>
      </c>
      <c r="E19" s="36">
        <f>IF(ISERROR(VLOOKUP($AA19,[1]BN1!$A:$N,5,0)),0,VLOOKUP($AA19,[1]BN1!$A:$N,5,0))</f>
        <v>0</v>
      </c>
      <c r="F19" s="37">
        <f>IF(ISERROR(VLOOKUP($AA19,[1]BN1!$A:$Z,6,0)),0,VLOOKUP($AA19,[1]BN1!$A:$Z,6,0))</f>
        <v>0</v>
      </c>
      <c r="G19" s="37">
        <f>IF(ISERROR(VLOOKUP($AA19,[1]BN1!$A:$Z,7,0)),0,VLOOKUP($AA19,[1]BN1!$A:$Z,7,0))</f>
        <v>59.427446119999999</v>
      </c>
      <c r="H19" s="36">
        <f t="shared" si="0"/>
        <v>59.427446119999999</v>
      </c>
      <c r="I19" s="36">
        <f>IF(ISERROR(VLOOKUP($AA19,[1]BN1!$A:$Z,8,0)),0,VLOOKUP($AA19,[1]BN1!$A:$Z,8,0))</f>
        <v>5718.76694073</v>
      </c>
      <c r="J19" s="38">
        <f t="shared" si="1"/>
        <v>24.669263387791101</v>
      </c>
      <c r="K19" s="35">
        <f>IF(ISERROR(VLOOKUP($AA19,[1]BN1!$A:$N,10,0)),0,VLOOKUP($AA19,[1]BN1!$A:$N,10,0))</f>
        <v>1443.1904999999999</v>
      </c>
      <c r="L19" s="39">
        <f>IF(ISERROR(VLOOKUP($AA19,[1]BN1!$A:$N,11,0)),0,VLOOKUP($AA19,[1]BN1!$A:$N,11,0))</f>
        <v>1443.1904999999999</v>
      </c>
      <c r="M19" s="39">
        <f>IF(ISERROR(VLOOKUP($AA19,[1]BN1!$A:$N,12,0)),0,VLOOKUP($AA19,[1]BN1!$A:$N,12,0))</f>
        <v>0</v>
      </c>
      <c r="N19" s="40">
        <f>IF(ISERROR(VLOOKUP($AA19,[1]BN1!$A:$Z,13,0)),0,VLOOKUP($AA19,[1]BN1!$A:$Z,13,0))</f>
        <v>0</v>
      </c>
      <c r="O19" s="40">
        <f>IF(ISERROR(VLOOKUP($AA19,[1]BN1!$A:$Z,14,0)),0,VLOOKUP($AA19,[1]BN1!$A:$Z,14,0))</f>
        <v>31.120641200000001</v>
      </c>
      <c r="P19" s="39">
        <f t="shared" si="2"/>
        <v>31.120641200000001</v>
      </c>
      <c r="Q19" s="39">
        <f>IF(ISERROR(VLOOKUP($AA19,[1]BN1!$A:$Z,15,0)),0,VLOOKUP($AA19,[1]BN1!$A:$Z,15,0))</f>
        <v>469.78012618999998</v>
      </c>
      <c r="R19" s="41">
        <f t="shared" si="3"/>
        <v>32.551497961634304</v>
      </c>
      <c r="S19" s="35">
        <f t="shared" si="4"/>
        <v>24624.940399999999</v>
      </c>
      <c r="T19" s="39">
        <f t="shared" si="4"/>
        <v>13138.0928</v>
      </c>
      <c r="U19" s="39">
        <f t="shared" si="4"/>
        <v>0</v>
      </c>
      <c r="V19" s="40">
        <f t="shared" si="4"/>
        <v>0</v>
      </c>
      <c r="W19" s="40">
        <f t="shared" si="4"/>
        <v>90.548087320000008</v>
      </c>
      <c r="X19" s="39">
        <f t="shared" si="4"/>
        <v>90.548087320000008</v>
      </c>
      <c r="Y19" s="39">
        <f t="shared" si="4"/>
        <v>6188.5470669200004</v>
      </c>
      <c r="Z19" s="42">
        <f t="shared" si="5"/>
        <v>25.131216426903517</v>
      </c>
      <c r="AA19" s="31" t="s">
        <v>29</v>
      </c>
      <c r="AB19" s="32"/>
    </row>
    <row r="20" spans="1:28" ht="21">
      <c r="A20" s="33">
        <v>15</v>
      </c>
      <c r="B20" s="34" t="str">
        <f>VLOOKUP($AA20,[1]Name!$A:$B,2,0)</f>
        <v>กระทรวงพาณิชย์</v>
      </c>
      <c r="C20" s="35">
        <f>IF(ISERROR(VLOOKUP($AA20,[1]BN1!$A:$N,3,0)),0,VLOOKUP($AA20,[1]BN1!$A:$N,3,0))</f>
        <v>5278.9518417999998</v>
      </c>
      <c r="D20" s="36">
        <f>IF(ISERROR(VLOOKUP($AA20,[1]BN1!$A:$N,4,0)),0,VLOOKUP($AA20,[1]BN1!$A:$N,4,0))</f>
        <v>3277.4687417999999</v>
      </c>
      <c r="E20" s="36">
        <f>IF(ISERROR(VLOOKUP($AA20,[1]BN1!$A:$N,5,0)),0,VLOOKUP($AA20,[1]BN1!$A:$N,5,0))</f>
        <v>0</v>
      </c>
      <c r="F20" s="37">
        <f>IF(ISERROR(VLOOKUP($AA20,[1]BN1!$A:$Z,6,0)),0,VLOOKUP($AA20,[1]BN1!$A:$Z,6,0))</f>
        <v>0</v>
      </c>
      <c r="G20" s="37">
        <f>IF(ISERROR(VLOOKUP($AA20,[1]BN1!$A:$Z,7,0)),0,VLOOKUP($AA20,[1]BN1!$A:$Z,7,0))</f>
        <v>370.52499126999999</v>
      </c>
      <c r="H20" s="36">
        <f t="shared" si="0"/>
        <v>370.52499126999999</v>
      </c>
      <c r="I20" s="36">
        <f>IF(ISERROR(VLOOKUP($AA20,[1]BN1!$A:$Z,8,0)),0,VLOOKUP($AA20,[1]BN1!$A:$Z,8,0))</f>
        <v>1515.15370042</v>
      </c>
      <c r="J20" s="38">
        <f t="shared" si="1"/>
        <v>28.701790541498251</v>
      </c>
      <c r="K20" s="35">
        <f>IF(ISERROR(VLOOKUP($AA20,[1]BN1!$A:$N,10,0)),0,VLOOKUP($AA20,[1]BN1!$A:$N,10,0))</f>
        <v>1066.1226581999999</v>
      </c>
      <c r="L20" s="39">
        <f>IF(ISERROR(VLOOKUP($AA20,[1]BN1!$A:$N,11,0)),0,VLOOKUP($AA20,[1]BN1!$A:$N,11,0))</f>
        <v>1066.1226581999999</v>
      </c>
      <c r="M20" s="39">
        <f>IF(ISERROR(VLOOKUP($AA20,[1]BN1!$A:$N,12,0)),0,VLOOKUP($AA20,[1]BN1!$A:$N,12,0))</f>
        <v>0</v>
      </c>
      <c r="N20" s="40">
        <f>IF(ISERROR(VLOOKUP($AA20,[1]BN1!$A:$Z,13,0)),0,VLOOKUP($AA20,[1]BN1!$A:$Z,13,0))</f>
        <v>0</v>
      </c>
      <c r="O20" s="40">
        <f>IF(ISERROR(VLOOKUP($AA20,[1]BN1!$A:$Z,14,0)),0,VLOOKUP($AA20,[1]BN1!$A:$Z,14,0))</f>
        <v>63.612733390000002</v>
      </c>
      <c r="P20" s="39">
        <f t="shared" si="2"/>
        <v>63.612733390000002</v>
      </c>
      <c r="Q20" s="39">
        <f>IF(ISERROR(VLOOKUP($AA20,[1]BN1!$A:$Z,15,0)),0,VLOOKUP($AA20,[1]BN1!$A:$Z,15,0))</f>
        <v>181.02589857000001</v>
      </c>
      <c r="R20" s="41">
        <f t="shared" si="3"/>
        <v>16.979837843014902</v>
      </c>
      <c r="S20" s="35">
        <f t="shared" si="4"/>
        <v>6345.0744999999997</v>
      </c>
      <c r="T20" s="39">
        <f t="shared" si="4"/>
        <v>4343.5913999999993</v>
      </c>
      <c r="U20" s="39">
        <f t="shared" si="4"/>
        <v>0</v>
      </c>
      <c r="V20" s="40">
        <f t="shared" si="4"/>
        <v>0</v>
      </c>
      <c r="W20" s="40">
        <f t="shared" si="4"/>
        <v>434.13772466</v>
      </c>
      <c r="X20" s="39">
        <f t="shared" si="4"/>
        <v>434.13772466</v>
      </c>
      <c r="Y20" s="39">
        <f t="shared" si="4"/>
        <v>1696.1795989899999</v>
      </c>
      <c r="Z20" s="42">
        <f t="shared" si="5"/>
        <v>26.732225113984082</v>
      </c>
      <c r="AA20" s="31" t="s">
        <v>30</v>
      </c>
      <c r="AB20" s="32"/>
    </row>
    <row r="21" spans="1:28" ht="21">
      <c r="A21" s="33">
        <v>16</v>
      </c>
      <c r="B21" s="34" t="str">
        <f>VLOOKUP($AA21,[1]Name!$A:$B,2,0)</f>
        <v>กระทรวงมหาดไทย</v>
      </c>
      <c r="C21" s="35">
        <f>IF(ISERROR(VLOOKUP($AA21,[1]BN1!$A:$N,3,0)),0,VLOOKUP($AA21,[1]BN1!$A:$N,3,0))</f>
        <v>239579.25464373</v>
      </c>
      <c r="D21" s="36">
        <f>IF(ISERROR(VLOOKUP($AA21,[1]BN1!$A:$N,4,0)),0,VLOOKUP($AA21,[1]BN1!$A:$N,4,0))</f>
        <v>119930.70494373</v>
      </c>
      <c r="E21" s="36">
        <f>IF(ISERROR(VLOOKUP($AA21,[1]BN1!$A:$N,5,0)),0,VLOOKUP($AA21,[1]BN1!$A:$N,5,0))</f>
        <v>0</v>
      </c>
      <c r="F21" s="37">
        <f>IF(ISERROR(VLOOKUP($AA21,[1]BN1!$A:$Z,6,0)),0,VLOOKUP($AA21,[1]BN1!$A:$Z,6,0))</f>
        <v>0</v>
      </c>
      <c r="G21" s="37">
        <f>IF(ISERROR(VLOOKUP($AA21,[1]BN1!$A:$Z,7,0)),0,VLOOKUP($AA21,[1]BN1!$A:$Z,7,0))</f>
        <v>572.71653847000005</v>
      </c>
      <c r="H21" s="36">
        <f t="shared" si="0"/>
        <v>572.71653847000005</v>
      </c>
      <c r="I21" s="36">
        <f>IF(ISERROR(VLOOKUP($AA21,[1]BN1!$A:$Z,8,0)),0,VLOOKUP($AA21,[1]BN1!$A:$Z,8,0))</f>
        <v>86664.441818539999</v>
      </c>
      <c r="J21" s="38">
        <f t="shared" si="1"/>
        <v>36.173600234050184</v>
      </c>
      <c r="K21" s="35">
        <f>IF(ISERROR(VLOOKUP($AA21,[1]BN1!$A:$N,10,0)),0,VLOOKUP($AA21,[1]BN1!$A:$N,10,0))</f>
        <v>75933.838056270004</v>
      </c>
      <c r="L21" s="39">
        <f>IF(ISERROR(VLOOKUP($AA21,[1]BN1!$A:$N,11,0)),0,VLOOKUP($AA21,[1]BN1!$A:$N,11,0))</f>
        <v>75733.838056270004</v>
      </c>
      <c r="M21" s="39">
        <f>IF(ISERROR(VLOOKUP($AA21,[1]BN1!$A:$N,12,0)),0,VLOOKUP($AA21,[1]BN1!$A:$N,12,0))</f>
        <v>0</v>
      </c>
      <c r="N21" s="40">
        <f>IF(ISERROR(VLOOKUP($AA21,[1]BN1!$A:$Z,13,0)),0,VLOOKUP($AA21,[1]BN1!$A:$Z,13,0))</f>
        <v>0</v>
      </c>
      <c r="O21" s="40">
        <f>IF(ISERROR(VLOOKUP($AA21,[1]BN1!$A:$Z,14,0)),0,VLOOKUP($AA21,[1]BN1!$A:$Z,14,0))</f>
        <v>16218.869511589999</v>
      </c>
      <c r="P21" s="39">
        <f t="shared" si="2"/>
        <v>16218.869511589999</v>
      </c>
      <c r="Q21" s="39">
        <f>IF(ISERROR(VLOOKUP($AA21,[1]BN1!$A:$Z,15,0)),0,VLOOKUP($AA21,[1]BN1!$A:$Z,15,0))</f>
        <v>6729.15319095</v>
      </c>
      <c r="R21" s="41">
        <f t="shared" si="3"/>
        <v>8.8618636476183763</v>
      </c>
      <c r="S21" s="35">
        <f t="shared" si="4"/>
        <v>315513.09270000004</v>
      </c>
      <c r="T21" s="39">
        <f t="shared" si="4"/>
        <v>195664.54300000001</v>
      </c>
      <c r="U21" s="39">
        <f t="shared" si="4"/>
        <v>0</v>
      </c>
      <c r="V21" s="40">
        <f t="shared" si="4"/>
        <v>0</v>
      </c>
      <c r="W21" s="40">
        <f t="shared" si="4"/>
        <v>16791.586050059999</v>
      </c>
      <c r="X21" s="39">
        <f t="shared" si="4"/>
        <v>16791.586050059999</v>
      </c>
      <c r="Y21" s="39">
        <f t="shared" si="4"/>
        <v>93393.595009490004</v>
      </c>
      <c r="Z21" s="42">
        <f t="shared" si="5"/>
        <v>29.600545007585989</v>
      </c>
      <c r="AA21" s="31" t="s">
        <v>31</v>
      </c>
      <c r="AB21" s="32"/>
    </row>
    <row r="22" spans="1:28" ht="21">
      <c r="A22" s="33">
        <v>17</v>
      </c>
      <c r="B22" s="34" t="str">
        <f>VLOOKUP($AA22,[1]Name!$A:$B,2,0)</f>
        <v>กระทรวงการต่างประเทศ</v>
      </c>
      <c r="C22" s="35">
        <f>IF(ISERROR(VLOOKUP($AA22,[1]BN1!$A:$N,3,0)),0,VLOOKUP($AA22,[1]BN1!$A:$N,3,0))</f>
        <v>7102.3089</v>
      </c>
      <c r="D22" s="36">
        <f>IF(ISERROR(VLOOKUP($AA22,[1]BN1!$A:$N,4,0)),0,VLOOKUP($AA22,[1]BN1!$A:$N,4,0))</f>
        <v>4199.0861999999997</v>
      </c>
      <c r="E22" s="36">
        <f>IF(ISERROR(VLOOKUP($AA22,[1]BN1!$A:$N,5,0)),0,VLOOKUP($AA22,[1]BN1!$A:$N,5,0))</f>
        <v>0</v>
      </c>
      <c r="F22" s="37">
        <f>IF(ISERROR(VLOOKUP($AA22,[1]BN1!$A:$Z,6,0)),0,VLOOKUP($AA22,[1]BN1!$A:$Z,6,0))</f>
        <v>0</v>
      </c>
      <c r="G22" s="37">
        <f>IF(ISERROR(VLOOKUP($AA22,[1]BN1!$A:$Z,7,0)),0,VLOOKUP($AA22,[1]BN1!$A:$Z,7,0))</f>
        <v>85.914636869999995</v>
      </c>
      <c r="H22" s="36">
        <f t="shared" si="0"/>
        <v>85.914636869999995</v>
      </c>
      <c r="I22" s="36">
        <f>IF(ISERROR(VLOOKUP($AA22,[1]BN1!$A:$Z,8,0)),0,VLOOKUP($AA22,[1]BN1!$A:$Z,8,0))</f>
        <v>2175.7080702500002</v>
      </c>
      <c r="J22" s="38">
        <f t="shared" si="1"/>
        <v>30.633813607431243</v>
      </c>
      <c r="K22" s="35">
        <f>IF(ISERROR(VLOOKUP($AA22,[1]BN1!$A:$N,10,0)),0,VLOOKUP($AA22,[1]BN1!$A:$N,10,0))</f>
        <v>304.1891</v>
      </c>
      <c r="L22" s="39">
        <f>IF(ISERROR(VLOOKUP($AA22,[1]BN1!$A:$N,11,0)),0,VLOOKUP($AA22,[1]BN1!$A:$N,11,0))</f>
        <v>304.1891</v>
      </c>
      <c r="M22" s="39">
        <f>IF(ISERROR(VLOOKUP($AA22,[1]BN1!$A:$N,12,0)),0,VLOOKUP($AA22,[1]BN1!$A:$N,12,0))</f>
        <v>0</v>
      </c>
      <c r="N22" s="40">
        <f>IF(ISERROR(VLOOKUP($AA22,[1]BN1!$A:$Z,13,0)),0,VLOOKUP($AA22,[1]BN1!$A:$Z,13,0))</f>
        <v>0</v>
      </c>
      <c r="O22" s="40">
        <f>IF(ISERROR(VLOOKUP($AA22,[1]BN1!$A:$Z,14,0)),0,VLOOKUP($AA22,[1]BN1!$A:$Z,14,0))</f>
        <v>0.10763654</v>
      </c>
      <c r="P22" s="39">
        <f t="shared" si="2"/>
        <v>0.10763654</v>
      </c>
      <c r="Q22" s="39">
        <f>IF(ISERROR(VLOOKUP($AA22,[1]BN1!$A:$Z,15,0)),0,VLOOKUP($AA22,[1]BN1!$A:$Z,15,0))</f>
        <v>58.317819389999997</v>
      </c>
      <c r="R22" s="41">
        <f t="shared" si="3"/>
        <v>19.171567748482769</v>
      </c>
      <c r="S22" s="35">
        <f t="shared" si="4"/>
        <v>7406.4979999999996</v>
      </c>
      <c r="T22" s="39">
        <f t="shared" si="4"/>
        <v>4503.2752999999993</v>
      </c>
      <c r="U22" s="39">
        <f t="shared" si="4"/>
        <v>0</v>
      </c>
      <c r="V22" s="40">
        <f t="shared" si="4"/>
        <v>0</v>
      </c>
      <c r="W22" s="40">
        <f t="shared" si="4"/>
        <v>86.022273409999997</v>
      </c>
      <c r="X22" s="39">
        <f t="shared" si="4"/>
        <v>86.022273409999997</v>
      </c>
      <c r="Y22" s="39">
        <f t="shared" si="4"/>
        <v>2234.0258896400001</v>
      </c>
      <c r="Z22" s="42">
        <f t="shared" si="5"/>
        <v>30.163052628111153</v>
      </c>
      <c r="AA22" s="31" t="s">
        <v>32</v>
      </c>
      <c r="AB22" s="32"/>
    </row>
    <row r="23" spans="1:28" ht="21">
      <c r="A23" s="33">
        <v>18</v>
      </c>
      <c r="B23" s="34" t="str">
        <f>VLOOKUP($AA23,[1]Name!$A:$B,2,0)</f>
        <v>สำนักนายกรัฐมนตรี</v>
      </c>
      <c r="C23" s="35">
        <f>IF(ISERROR(VLOOKUP($AA23,[1]BN1!$A:$N,3,0)),0,VLOOKUP($AA23,[1]BN1!$A:$N,3,0))</f>
        <v>23143.165125</v>
      </c>
      <c r="D23" s="36">
        <f>IF(ISERROR(VLOOKUP($AA23,[1]BN1!$A:$N,4,0)),0,VLOOKUP($AA23,[1]BN1!$A:$N,4,0))</f>
        <v>11981.178625</v>
      </c>
      <c r="E23" s="36">
        <f>IF(ISERROR(VLOOKUP($AA23,[1]BN1!$A:$N,5,0)),0,VLOOKUP($AA23,[1]BN1!$A:$N,5,0))</f>
        <v>0</v>
      </c>
      <c r="F23" s="37">
        <f>IF(ISERROR(VLOOKUP($AA23,[1]BN1!$A:$Z,6,0)),0,VLOOKUP($AA23,[1]BN1!$A:$Z,6,0))</f>
        <v>0</v>
      </c>
      <c r="G23" s="37">
        <f>IF(ISERROR(VLOOKUP($AA23,[1]BN1!$A:$Z,7,0)),0,VLOOKUP($AA23,[1]BN1!$A:$Z,7,0))</f>
        <v>708.19656362000001</v>
      </c>
      <c r="H23" s="36">
        <f t="shared" si="0"/>
        <v>708.19656362000001</v>
      </c>
      <c r="I23" s="36">
        <f>IF(ISERROR(VLOOKUP($AA23,[1]BN1!$A:$Z,8,0)),0,VLOOKUP($AA23,[1]BN1!$A:$Z,8,0))</f>
        <v>6704.2500431099998</v>
      </c>
      <c r="J23" s="38">
        <f t="shared" si="1"/>
        <v>28.968596157436782</v>
      </c>
      <c r="K23" s="35">
        <f>IF(ISERROR(VLOOKUP($AA23,[1]BN1!$A:$N,10,0)),0,VLOOKUP($AA23,[1]BN1!$A:$N,10,0))</f>
        <v>10598.898175</v>
      </c>
      <c r="L23" s="39">
        <f>IF(ISERROR(VLOOKUP($AA23,[1]BN1!$A:$N,11,0)),0,VLOOKUP($AA23,[1]BN1!$A:$N,11,0))</f>
        <v>10383.717774999999</v>
      </c>
      <c r="M23" s="39">
        <f>IF(ISERROR(VLOOKUP($AA23,[1]BN1!$A:$N,12,0)),0,VLOOKUP($AA23,[1]BN1!$A:$N,12,0))</f>
        <v>0</v>
      </c>
      <c r="N23" s="40">
        <f>IF(ISERROR(VLOOKUP($AA23,[1]BN1!$A:$Z,13,0)),0,VLOOKUP($AA23,[1]BN1!$A:$Z,13,0))</f>
        <v>0</v>
      </c>
      <c r="O23" s="40">
        <f>IF(ISERROR(VLOOKUP($AA23,[1]BN1!$A:$Z,14,0)),0,VLOOKUP($AA23,[1]BN1!$A:$Z,14,0))</f>
        <v>725.37758307000001</v>
      </c>
      <c r="P23" s="39">
        <f t="shared" si="2"/>
        <v>725.37758307000001</v>
      </c>
      <c r="Q23" s="39">
        <f>IF(ISERROR(VLOOKUP($AA23,[1]BN1!$A:$Z,15,0)),0,VLOOKUP($AA23,[1]BN1!$A:$Z,15,0))</f>
        <v>3872.6952513599999</v>
      </c>
      <c r="R23" s="41">
        <f t="shared" si="3"/>
        <v>36.538658900362535</v>
      </c>
      <c r="S23" s="35">
        <f t="shared" si="4"/>
        <v>33742.063300000002</v>
      </c>
      <c r="T23" s="39">
        <f t="shared" si="4"/>
        <v>22364.896399999998</v>
      </c>
      <c r="U23" s="39">
        <f t="shared" si="4"/>
        <v>0</v>
      </c>
      <c r="V23" s="40">
        <f t="shared" si="4"/>
        <v>0</v>
      </c>
      <c r="W23" s="40">
        <f t="shared" si="4"/>
        <v>1433.5741466899999</v>
      </c>
      <c r="X23" s="39">
        <f t="shared" si="4"/>
        <v>1433.5741466899999</v>
      </c>
      <c r="Y23" s="39">
        <f t="shared" si="4"/>
        <v>10576.945294469999</v>
      </c>
      <c r="Z23" s="42">
        <f t="shared" si="5"/>
        <v>31.346468650807129</v>
      </c>
      <c r="AA23" s="31" t="s">
        <v>33</v>
      </c>
      <c r="AB23" s="32"/>
    </row>
    <row r="24" spans="1:28" ht="21">
      <c r="A24" s="33">
        <v>19</v>
      </c>
      <c r="B24" s="34" t="str">
        <f>VLOOKUP($AA24,[1]Name!$A:$B,2,0)</f>
        <v>หน่วยงานของรัฐสภา</v>
      </c>
      <c r="C24" s="35">
        <f>IF(ISERROR(VLOOKUP($AA24,[1]BN1!$A:$N,3,0)),0,VLOOKUP($AA24,[1]BN1!$A:$N,3,0))</f>
        <v>5977.8629000000001</v>
      </c>
      <c r="D24" s="36">
        <f>IF(ISERROR(VLOOKUP($AA24,[1]BN1!$A:$N,4,0)),0,VLOOKUP($AA24,[1]BN1!$A:$N,4,0))</f>
        <v>2960.002</v>
      </c>
      <c r="E24" s="36">
        <f>IF(ISERROR(VLOOKUP($AA24,[1]BN1!$A:$N,5,0)),0,VLOOKUP($AA24,[1]BN1!$A:$N,5,0))</f>
        <v>0</v>
      </c>
      <c r="F24" s="37">
        <f>IF(ISERROR(VLOOKUP($AA24,[1]BN1!$A:$Z,6,0)),0,VLOOKUP($AA24,[1]BN1!$A:$Z,6,0))</f>
        <v>0</v>
      </c>
      <c r="G24" s="37">
        <f>IF(ISERROR(VLOOKUP($AA24,[1]BN1!$A:$Z,7,0)),0,VLOOKUP($AA24,[1]BN1!$A:$Z,7,0))</f>
        <v>51.379090269999999</v>
      </c>
      <c r="H24" s="36">
        <f t="shared" si="0"/>
        <v>51.379090269999999</v>
      </c>
      <c r="I24" s="36">
        <f>IF(ISERROR(VLOOKUP($AA24,[1]BN1!$A:$Z,8,0)),0,VLOOKUP($AA24,[1]BN1!$A:$Z,8,0))</f>
        <v>1331.1741828500001</v>
      </c>
      <c r="J24" s="38">
        <f t="shared" si="1"/>
        <v>22.26839599901162</v>
      </c>
      <c r="K24" s="35">
        <f>IF(ISERROR(VLOOKUP($AA24,[1]BN1!$A:$N,10,0)),0,VLOOKUP($AA24,[1]BN1!$A:$N,10,0))</f>
        <v>2110.4798999999998</v>
      </c>
      <c r="L24" s="39">
        <f>IF(ISERROR(VLOOKUP($AA24,[1]BN1!$A:$N,11,0)),0,VLOOKUP($AA24,[1]BN1!$A:$N,11,0))</f>
        <v>2110.4798999999998</v>
      </c>
      <c r="M24" s="39">
        <f>IF(ISERROR(VLOOKUP($AA24,[1]BN1!$A:$N,12,0)),0,VLOOKUP($AA24,[1]BN1!$A:$N,12,0))</f>
        <v>0</v>
      </c>
      <c r="N24" s="40">
        <f>IF(ISERROR(VLOOKUP($AA24,[1]BN1!$A:$Z,13,0)),0,VLOOKUP($AA24,[1]BN1!$A:$Z,13,0))</f>
        <v>0</v>
      </c>
      <c r="O24" s="40">
        <f>IF(ISERROR(VLOOKUP($AA24,[1]BN1!$A:$Z,14,0)),0,VLOOKUP($AA24,[1]BN1!$A:$Z,14,0))</f>
        <v>152.20058399000001</v>
      </c>
      <c r="P24" s="39">
        <f t="shared" si="2"/>
        <v>152.20058399000001</v>
      </c>
      <c r="Q24" s="39">
        <f>IF(ISERROR(VLOOKUP($AA24,[1]BN1!$A:$Z,15,0)),0,VLOOKUP($AA24,[1]BN1!$A:$Z,15,0))</f>
        <v>1272.2985382899999</v>
      </c>
      <c r="R24" s="41">
        <f t="shared" si="3"/>
        <v>60.284797703593384</v>
      </c>
      <c r="S24" s="35">
        <f t="shared" si="4"/>
        <v>8088.3428000000004</v>
      </c>
      <c r="T24" s="39">
        <f t="shared" si="4"/>
        <v>5070.4818999999998</v>
      </c>
      <c r="U24" s="39">
        <f t="shared" si="4"/>
        <v>0</v>
      </c>
      <c r="V24" s="40">
        <f t="shared" si="4"/>
        <v>0</v>
      </c>
      <c r="W24" s="40">
        <f t="shared" si="4"/>
        <v>203.57967426000002</v>
      </c>
      <c r="X24" s="39">
        <f t="shared" si="4"/>
        <v>203.57967426000002</v>
      </c>
      <c r="Y24" s="39">
        <f t="shared" si="4"/>
        <v>2603.47272114</v>
      </c>
      <c r="Z24" s="42">
        <f t="shared" si="5"/>
        <v>32.187962176133283</v>
      </c>
      <c r="AA24" s="31" t="s">
        <v>34</v>
      </c>
      <c r="AB24" s="32"/>
    </row>
    <row r="25" spans="1:28" ht="21">
      <c r="A25" s="33">
        <v>20</v>
      </c>
      <c r="B25" s="34" t="str">
        <f>VLOOKUP($AA25,[1]Name!$A:$B,2,0)</f>
        <v>หน่วยงานอิสระของรัฐ</v>
      </c>
      <c r="C25" s="35">
        <f>IF(ISERROR(VLOOKUP($AA25,[1]BN1!$A:$N,3,0)),0,VLOOKUP($AA25,[1]BN1!$A:$N,3,0))</f>
        <v>16015.8356</v>
      </c>
      <c r="D25" s="36">
        <f>IF(ISERROR(VLOOKUP($AA25,[1]BN1!$A:$N,4,0)),0,VLOOKUP($AA25,[1]BN1!$A:$N,4,0))</f>
        <v>7975.5712000000003</v>
      </c>
      <c r="E25" s="36">
        <f>IF(ISERROR(VLOOKUP($AA25,[1]BN1!$A:$N,5,0)),0,VLOOKUP($AA25,[1]BN1!$A:$N,5,0))</f>
        <v>0</v>
      </c>
      <c r="F25" s="37">
        <f>IF(ISERROR(VLOOKUP($AA25,[1]BN1!$A:$Z,6,0)),0,VLOOKUP($AA25,[1]BN1!$A:$Z,6,0))</f>
        <v>0</v>
      </c>
      <c r="G25" s="37">
        <f>IF(ISERROR(VLOOKUP($AA25,[1]BN1!$A:$Z,7,0)),0,VLOOKUP($AA25,[1]BN1!$A:$Z,7,0))</f>
        <v>0</v>
      </c>
      <c r="H25" s="36">
        <f t="shared" si="0"/>
        <v>0</v>
      </c>
      <c r="I25" s="36">
        <f>IF(ISERROR(VLOOKUP($AA25,[1]BN1!$A:$Z,8,0)),0,VLOOKUP($AA25,[1]BN1!$A:$Z,8,0))</f>
        <v>5044.8513999999996</v>
      </c>
      <c r="J25" s="38">
        <f t="shared" si="1"/>
        <v>31.499145757964698</v>
      </c>
      <c r="K25" s="35">
        <f>IF(ISERROR(VLOOKUP($AA25,[1]BN1!$A:$N,10,0)),0,VLOOKUP($AA25,[1]BN1!$A:$N,10,0))</f>
        <v>2443.1351</v>
      </c>
      <c r="L25" s="39">
        <f>IF(ISERROR(VLOOKUP($AA25,[1]BN1!$A:$N,11,0)),0,VLOOKUP($AA25,[1]BN1!$A:$N,11,0))</f>
        <v>1859.8710000000001</v>
      </c>
      <c r="M25" s="39">
        <f>IF(ISERROR(VLOOKUP($AA25,[1]BN1!$A:$N,12,0)),0,VLOOKUP($AA25,[1]BN1!$A:$N,12,0))</f>
        <v>0</v>
      </c>
      <c r="N25" s="40">
        <f>IF(ISERROR(VLOOKUP($AA25,[1]BN1!$A:$Z,13,0)),0,VLOOKUP($AA25,[1]BN1!$A:$Z,13,0))</f>
        <v>0</v>
      </c>
      <c r="O25" s="40">
        <f>IF(ISERROR(VLOOKUP($AA25,[1]BN1!$A:$Z,14,0)),0,VLOOKUP($AA25,[1]BN1!$A:$Z,14,0))</f>
        <v>0</v>
      </c>
      <c r="P25" s="39">
        <f t="shared" si="2"/>
        <v>0</v>
      </c>
      <c r="Q25" s="39">
        <f>IF(ISERROR(VLOOKUP($AA25,[1]BN1!$A:$Z,15,0)),0,VLOOKUP($AA25,[1]BN1!$A:$Z,15,0))</f>
        <v>1100.4385</v>
      </c>
      <c r="R25" s="41">
        <f t="shared" si="3"/>
        <v>45.042065009012397</v>
      </c>
      <c r="S25" s="35">
        <f t="shared" si="4"/>
        <v>18458.970700000002</v>
      </c>
      <c r="T25" s="39">
        <f t="shared" si="4"/>
        <v>9835.4422000000013</v>
      </c>
      <c r="U25" s="39">
        <f t="shared" si="4"/>
        <v>0</v>
      </c>
      <c r="V25" s="40">
        <f t="shared" si="4"/>
        <v>0</v>
      </c>
      <c r="W25" s="40">
        <f t="shared" si="4"/>
        <v>0</v>
      </c>
      <c r="X25" s="39">
        <f t="shared" si="4"/>
        <v>0</v>
      </c>
      <c r="Y25" s="39">
        <f t="shared" si="4"/>
        <v>6145.2898999999998</v>
      </c>
      <c r="Z25" s="42">
        <f t="shared" si="5"/>
        <v>33.291617392295876</v>
      </c>
      <c r="AA25" s="44" t="s">
        <v>35</v>
      </c>
      <c r="AB25" s="32"/>
    </row>
    <row r="26" spans="1:28" ht="21">
      <c r="A26" s="33">
        <v>21</v>
      </c>
      <c r="B26" s="34" t="str">
        <f>VLOOKUP($AA26,[1]Name!$A:$B,2,0)</f>
        <v>หน่วยงานของศาล</v>
      </c>
      <c r="C26" s="35">
        <f>IF(ISERROR(VLOOKUP($AA26,[1]BN1!$A:$N,3,0)),0,VLOOKUP($AA26,[1]BN1!$A:$N,3,0))</f>
        <v>21634.832299999998</v>
      </c>
      <c r="D26" s="36">
        <f>IF(ISERROR(VLOOKUP($AA26,[1]BN1!$A:$N,4,0)),0,VLOOKUP($AA26,[1]BN1!$A:$N,4,0))</f>
        <v>11891.120199999999</v>
      </c>
      <c r="E26" s="36">
        <f>IF(ISERROR(VLOOKUP($AA26,[1]BN1!$A:$N,5,0)),0,VLOOKUP($AA26,[1]BN1!$A:$N,5,0))</f>
        <v>0</v>
      </c>
      <c r="F26" s="37">
        <f>IF(ISERROR(VLOOKUP($AA26,[1]BN1!$A:$Z,6,0)),0,VLOOKUP($AA26,[1]BN1!$A:$Z,6,0))</f>
        <v>0</v>
      </c>
      <c r="G26" s="37">
        <f>IF(ISERROR(VLOOKUP($AA26,[1]BN1!$A:$Z,7,0)),0,VLOOKUP($AA26,[1]BN1!$A:$Z,7,0))</f>
        <v>0</v>
      </c>
      <c r="H26" s="36">
        <f t="shared" si="0"/>
        <v>0</v>
      </c>
      <c r="I26" s="36">
        <f>IF(ISERROR(VLOOKUP($AA26,[1]BN1!$A:$Z,8,0)),0,VLOOKUP($AA26,[1]BN1!$A:$Z,8,0))</f>
        <v>7573.4529000000002</v>
      </c>
      <c r="J26" s="38">
        <f t="shared" si="1"/>
        <v>35.005831313977879</v>
      </c>
      <c r="K26" s="35">
        <f>IF(ISERROR(VLOOKUP($AA26,[1]BN1!$A:$N,10,0)),0,VLOOKUP($AA26,[1]BN1!$A:$N,10,0))</f>
        <v>1305.9771000000001</v>
      </c>
      <c r="L26" s="39">
        <f>IF(ISERROR(VLOOKUP($AA26,[1]BN1!$A:$N,11,0)),0,VLOOKUP($AA26,[1]BN1!$A:$N,11,0))</f>
        <v>1288.1771000000001</v>
      </c>
      <c r="M26" s="39">
        <f>IF(ISERROR(VLOOKUP($AA26,[1]BN1!$A:$N,12,0)),0,VLOOKUP($AA26,[1]BN1!$A:$N,12,0))</f>
        <v>0</v>
      </c>
      <c r="N26" s="40">
        <f>IF(ISERROR(VLOOKUP($AA26,[1]BN1!$A:$Z,13,0)),0,VLOOKUP($AA26,[1]BN1!$A:$Z,13,0))</f>
        <v>0</v>
      </c>
      <c r="O26" s="40">
        <f>IF(ISERROR(VLOOKUP($AA26,[1]BN1!$A:$Z,14,0)),0,VLOOKUP($AA26,[1]BN1!$A:$Z,14,0))</f>
        <v>0</v>
      </c>
      <c r="P26" s="39">
        <f t="shared" si="2"/>
        <v>0</v>
      </c>
      <c r="Q26" s="39">
        <f>IF(ISERROR(VLOOKUP($AA26,[1]BN1!$A:$Z,15,0)),0,VLOOKUP($AA26,[1]BN1!$A:$Z,15,0))</f>
        <v>374.245</v>
      </c>
      <c r="R26" s="41">
        <f t="shared" si="3"/>
        <v>28.656321768582309</v>
      </c>
      <c r="S26" s="35">
        <f t="shared" si="4"/>
        <v>22940.809399999998</v>
      </c>
      <c r="T26" s="39">
        <f t="shared" si="4"/>
        <v>13179.2973</v>
      </c>
      <c r="U26" s="39">
        <f t="shared" si="4"/>
        <v>0</v>
      </c>
      <c r="V26" s="40">
        <f t="shared" si="4"/>
        <v>0</v>
      </c>
      <c r="W26" s="40">
        <f t="shared" si="4"/>
        <v>0</v>
      </c>
      <c r="X26" s="39">
        <f t="shared" si="4"/>
        <v>0</v>
      </c>
      <c r="Y26" s="39">
        <f t="shared" si="4"/>
        <v>7947.6979000000001</v>
      </c>
      <c r="Z26" s="42">
        <f t="shared" si="5"/>
        <v>34.644365686591691</v>
      </c>
      <c r="AA26" s="31" t="s">
        <v>36</v>
      </c>
      <c r="AB26" s="32"/>
    </row>
    <row r="27" spans="1:28" ht="21">
      <c r="A27" s="33">
        <v>22</v>
      </c>
      <c r="B27" s="34" t="str">
        <f>VLOOKUP($AA27,[1]Name!$A:$B,2,0)</f>
        <v>กระทรวงการอุดมศึกษา วิทยาศาสตร์ วิจัย และนวัตกรรม</v>
      </c>
      <c r="C27" s="35">
        <f>IF(ISERROR(VLOOKUP($AA27,[1]BN1!$A:$N,3,0)),0,VLOOKUP($AA27,[1]BN1!$A:$N,3,0))</f>
        <v>93097.786904239998</v>
      </c>
      <c r="D27" s="36">
        <f>IF(ISERROR(VLOOKUP($AA27,[1]BN1!$A:$N,4,0)),0,VLOOKUP($AA27,[1]BN1!$A:$N,4,0))</f>
        <v>46850.097804240002</v>
      </c>
      <c r="E27" s="36">
        <f>IF(ISERROR(VLOOKUP($AA27,[1]BN1!$A:$N,5,0)),0,VLOOKUP($AA27,[1]BN1!$A:$N,5,0))</f>
        <v>0</v>
      </c>
      <c r="F27" s="37">
        <f>IF(ISERROR(VLOOKUP($AA27,[1]BN1!$A:$Z,6,0)),0,VLOOKUP($AA27,[1]BN1!$A:$Z,6,0))</f>
        <v>0</v>
      </c>
      <c r="G27" s="37">
        <f>IF(ISERROR(VLOOKUP($AA27,[1]BN1!$A:$Z,7,0)),0,VLOOKUP($AA27,[1]BN1!$A:$Z,7,0))</f>
        <v>72.424608059999997</v>
      </c>
      <c r="H27" s="36">
        <f t="shared" si="0"/>
        <v>72.424608059999997</v>
      </c>
      <c r="I27" s="36">
        <f>IF(ISERROR(VLOOKUP($AA27,[1]BN1!$A:$Z,8,0)),0,VLOOKUP($AA27,[1]BN1!$A:$Z,8,0))</f>
        <v>35083.323855080002</v>
      </c>
      <c r="J27" s="38">
        <f t="shared" si="1"/>
        <v>37.684380071425934</v>
      </c>
      <c r="K27" s="45">
        <f>IF(ISERROR(VLOOKUP($AA27,[1]BN1!$A:$N,10,0)),0,VLOOKUP($AA27,[1]BN1!$A:$N,10,0))</f>
        <v>30348.808395759999</v>
      </c>
      <c r="L27" s="46">
        <f>IF(ISERROR(VLOOKUP($AA27,[1]BN1!$A:$N,11,0)),0,VLOOKUP($AA27,[1]BN1!$A:$N,11,0))</f>
        <v>29111.67989576</v>
      </c>
      <c r="M27" s="46">
        <f>IF(ISERROR(VLOOKUP($AA27,[1]BN1!$A:$N,12,0)),0,VLOOKUP($AA27,[1]BN1!$A:$N,12,0))</f>
        <v>0</v>
      </c>
      <c r="N27" s="47">
        <f>IF(ISERROR(VLOOKUP($AA27,[1]BN1!$A:$Z,13,0)),0,VLOOKUP($AA27,[1]BN1!$A:$Z,13,0))</f>
        <v>0</v>
      </c>
      <c r="O27" s="47">
        <f>IF(ISERROR(VLOOKUP($AA27,[1]BN1!$A:$Z,14,0)),0,VLOOKUP($AA27,[1]BN1!$A:$Z,14,0))</f>
        <v>2096.21541742</v>
      </c>
      <c r="P27" s="46">
        <f t="shared" si="2"/>
        <v>2096.21541742</v>
      </c>
      <c r="Q27" s="46">
        <f>IF(ISERROR(VLOOKUP($AA27,[1]BN1!$A:$Z,15,0)),0,VLOOKUP($AA27,[1]BN1!$A:$Z,15,0))</f>
        <v>19236.786068469999</v>
      </c>
      <c r="R27" s="48">
        <f t="shared" si="3"/>
        <v>63.385638795484148</v>
      </c>
      <c r="S27" s="35">
        <f t="shared" si="4"/>
        <v>123446.5953</v>
      </c>
      <c r="T27" s="39">
        <f t="shared" si="4"/>
        <v>75961.777700000006</v>
      </c>
      <c r="U27" s="39">
        <f t="shared" si="4"/>
        <v>0</v>
      </c>
      <c r="V27" s="40">
        <f t="shared" si="4"/>
        <v>0</v>
      </c>
      <c r="W27" s="40">
        <f t="shared" si="4"/>
        <v>2168.6400254800001</v>
      </c>
      <c r="X27" s="39">
        <f t="shared" si="4"/>
        <v>2168.6400254800001</v>
      </c>
      <c r="Y27" s="39">
        <f t="shared" si="4"/>
        <v>54320.109923550001</v>
      </c>
      <c r="Z27" s="42">
        <f t="shared" si="5"/>
        <v>44.002922714507626</v>
      </c>
      <c r="AA27" s="31" t="s">
        <v>37</v>
      </c>
      <c r="AB27" s="32"/>
    </row>
    <row r="28" spans="1:28" ht="21">
      <c r="A28" s="33">
        <v>23</v>
      </c>
      <c r="B28" s="34" t="str">
        <f>VLOOKUP($AA28,[1]Name!$A:$B,2,0)</f>
        <v>กระทรวงแรงงาน</v>
      </c>
      <c r="C28" s="35">
        <f>IF(ISERROR(VLOOKUP($AA28,[1]BN1!$A:$N,3,0)),0,VLOOKUP($AA28,[1]BN1!$A:$N,3,0))</f>
        <v>49353.9064</v>
      </c>
      <c r="D28" s="36">
        <f>IF(ISERROR(VLOOKUP($AA28,[1]BN1!$A:$N,4,0)),0,VLOOKUP($AA28,[1]BN1!$A:$N,4,0))</f>
        <v>24701.503199999999</v>
      </c>
      <c r="E28" s="36">
        <f>IF(ISERROR(VLOOKUP($AA28,[1]BN1!$A:$N,5,0)),0,VLOOKUP($AA28,[1]BN1!$A:$N,5,0))</f>
        <v>0</v>
      </c>
      <c r="F28" s="37">
        <f>IF(ISERROR(VLOOKUP($AA28,[1]BN1!$A:$Z,6,0)),0,VLOOKUP($AA28,[1]BN1!$A:$Z,6,0))</f>
        <v>0</v>
      </c>
      <c r="G28" s="37">
        <f>IF(ISERROR(VLOOKUP($AA28,[1]BN1!$A:$Z,7,0)),0,VLOOKUP($AA28,[1]BN1!$A:$Z,7,0))</f>
        <v>64.232054210000001</v>
      </c>
      <c r="H28" s="36">
        <f t="shared" si="0"/>
        <v>64.232054210000001</v>
      </c>
      <c r="I28" s="36">
        <f>IF(ISERROR(VLOOKUP($AA28,[1]BN1!$A:$Z,8,0)),0,VLOOKUP($AA28,[1]BN1!$A:$Z,8,0))</f>
        <v>23361.289305350001</v>
      </c>
      <c r="J28" s="38">
        <f t="shared" si="1"/>
        <v>47.334225412702082</v>
      </c>
      <c r="K28" s="45">
        <f>IF(ISERROR(VLOOKUP($AA28,[1]BN1!$A:$N,10,0)),0,VLOOKUP($AA28,[1]BN1!$A:$N,10,0))</f>
        <v>347.98520000000002</v>
      </c>
      <c r="L28" s="46">
        <f>IF(ISERROR(VLOOKUP($AA28,[1]BN1!$A:$N,11,0)),0,VLOOKUP($AA28,[1]BN1!$A:$N,11,0))</f>
        <v>347.98520000000002</v>
      </c>
      <c r="M28" s="46">
        <f>IF(ISERROR(VLOOKUP($AA28,[1]BN1!$A:$N,12,0)),0,VLOOKUP($AA28,[1]BN1!$A:$N,12,0))</f>
        <v>0</v>
      </c>
      <c r="N28" s="47">
        <f>IF(ISERROR(VLOOKUP($AA28,[1]BN1!$A:$Z,13,0)),0,VLOOKUP($AA28,[1]BN1!$A:$Z,13,0))</f>
        <v>0</v>
      </c>
      <c r="O28" s="47">
        <f>IF(ISERROR(VLOOKUP($AA28,[1]BN1!$A:$Z,14,0)),0,VLOOKUP($AA28,[1]BN1!$A:$Z,14,0))</f>
        <v>18.363475999999999</v>
      </c>
      <c r="P28" s="46">
        <f t="shared" si="2"/>
        <v>18.363475999999999</v>
      </c>
      <c r="Q28" s="46">
        <f>IF(ISERROR(VLOOKUP($AA28,[1]BN1!$A:$Z,15,0)),0,VLOOKUP($AA28,[1]BN1!$A:$Z,15,0))</f>
        <v>22.271460000000001</v>
      </c>
      <c r="R28" s="48">
        <f t="shared" si="3"/>
        <v>6.4001170164708157</v>
      </c>
      <c r="S28" s="35">
        <f t="shared" si="4"/>
        <v>49701.891600000003</v>
      </c>
      <c r="T28" s="39">
        <f t="shared" si="4"/>
        <v>25049.488399999998</v>
      </c>
      <c r="U28" s="39">
        <f t="shared" si="4"/>
        <v>0</v>
      </c>
      <c r="V28" s="40">
        <f t="shared" si="4"/>
        <v>0</v>
      </c>
      <c r="W28" s="40">
        <f t="shared" si="4"/>
        <v>82.595530209999993</v>
      </c>
      <c r="X28" s="39">
        <f t="shared" si="4"/>
        <v>82.595530209999993</v>
      </c>
      <c r="Y28" s="39">
        <f t="shared" si="4"/>
        <v>23383.560765350001</v>
      </c>
      <c r="Z28" s="42">
        <f t="shared" si="5"/>
        <v>47.047627389195782</v>
      </c>
      <c r="AA28" s="31" t="s">
        <v>38</v>
      </c>
      <c r="AB28" s="32"/>
    </row>
    <row r="29" spans="1:28" ht="21">
      <c r="A29" s="33">
        <v>24</v>
      </c>
      <c r="B29" s="34" t="str">
        <f>VLOOKUP($AA29,[1]Name!$A:$B,2,0)</f>
        <v>กระทรวงการคลัง</v>
      </c>
      <c r="C29" s="35">
        <f>IF(ISERROR(VLOOKUP($AA29,[1]BN1!$A:$N,3,0)),0,VLOOKUP($AA29,[1]BN1!$A:$N,3,0))</f>
        <v>265865.24540000001</v>
      </c>
      <c r="D29" s="36">
        <f>IF(ISERROR(VLOOKUP($AA29,[1]BN1!$A:$N,4,0)),0,VLOOKUP($AA29,[1]BN1!$A:$N,4,0))</f>
        <v>164529.49739999999</v>
      </c>
      <c r="E29" s="36">
        <f>IF(ISERROR(VLOOKUP($AA29,[1]BN1!$A:$N,5,0)),0,VLOOKUP($AA29,[1]BN1!$A:$N,5,0))</f>
        <v>0</v>
      </c>
      <c r="F29" s="37">
        <f>IF(ISERROR(VLOOKUP($AA29,[1]BN1!$A:$Z,6,0)),0,VLOOKUP($AA29,[1]BN1!$A:$Z,6,0))</f>
        <v>0</v>
      </c>
      <c r="G29" s="37">
        <f>IF(ISERROR(VLOOKUP($AA29,[1]BN1!$A:$Z,7,0)),0,VLOOKUP($AA29,[1]BN1!$A:$Z,7,0))</f>
        <v>709.94855644999996</v>
      </c>
      <c r="H29" s="36">
        <f t="shared" si="0"/>
        <v>709.94855644999996</v>
      </c>
      <c r="I29" s="36">
        <f>IF(ISERROR(VLOOKUP($AA29,[1]BN1!$A:$Z,8,0)),0,VLOOKUP($AA29,[1]BN1!$A:$Z,8,0))</f>
        <v>139571.90686417001</v>
      </c>
      <c r="J29" s="38">
        <f t="shared" si="1"/>
        <v>52.497236580953277</v>
      </c>
      <c r="K29" s="45">
        <f>IF(ISERROR(VLOOKUP($AA29,[1]BN1!$A:$N,10,0)),0,VLOOKUP($AA29,[1]BN1!$A:$N,10,0))</f>
        <v>7737.5770000000002</v>
      </c>
      <c r="L29" s="46">
        <f>IF(ISERROR(VLOOKUP($AA29,[1]BN1!$A:$N,11,0)),0,VLOOKUP($AA29,[1]BN1!$A:$N,11,0))</f>
        <v>7608.1008000000002</v>
      </c>
      <c r="M29" s="46">
        <f>IF(ISERROR(VLOOKUP($AA29,[1]BN1!$A:$N,12,0)),0,VLOOKUP($AA29,[1]BN1!$A:$N,12,0))</f>
        <v>0</v>
      </c>
      <c r="N29" s="47">
        <f>IF(ISERROR(VLOOKUP($AA29,[1]BN1!$A:$Z,13,0)),0,VLOOKUP($AA29,[1]BN1!$A:$Z,13,0))</f>
        <v>0</v>
      </c>
      <c r="O29" s="47">
        <f>IF(ISERROR(VLOOKUP($AA29,[1]BN1!$A:$Z,14,0)),0,VLOOKUP($AA29,[1]BN1!$A:$Z,14,0))</f>
        <v>872.25356599999998</v>
      </c>
      <c r="P29" s="46">
        <f t="shared" si="2"/>
        <v>872.25356599999998</v>
      </c>
      <c r="Q29" s="46">
        <f>IF(ISERROR(VLOOKUP($AA29,[1]BN1!$A:$Z,15,0)),0,VLOOKUP($AA29,[1]BN1!$A:$Z,15,0))</f>
        <v>3786.2701298299999</v>
      </c>
      <c r="R29" s="48">
        <f t="shared" si="3"/>
        <v>48.933537331260155</v>
      </c>
      <c r="S29" s="35">
        <f t="shared" si="4"/>
        <v>273602.8224</v>
      </c>
      <c r="T29" s="39">
        <f t="shared" si="4"/>
        <v>172137.59820000001</v>
      </c>
      <c r="U29" s="39">
        <f t="shared" si="4"/>
        <v>0</v>
      </c>
      <c r="V29" s="40">
        <f t="shared" si="4"/>
        <v>0</v>
      </c>
      <c r="W29" s="40">
        <f t="shared" si="4"/>
        <v>1582.2021224499999</v>
      </c>
      <c r="X29" s="39">
        <f t="shared" si="4"/>
        <v>1582.2021224499999</v>
      </c>
      <c r="Y29" s="39">
        <f t="shared" si="4"/>
        <v>143358.17699400001</v>
      </c>
      <c r="Z29" s="42">
        <f t="shared" si="5"/>
        <v>52.396454004562202</v>
      </c>
      <c r="AA29" s="31" t="s">
        <v>39</v>
      </c>
      <c r="AB29" s="32"/>
    </row>
    <row r="30" spans="1:28" ht="21.75" thickBot="1">
      <c r="A30" s="49" t="s">
        <v>6</v>
      </c>
      <c r="B30" s="50"/>
      <c r="C30" s="51">
        <f t="shared" ref="C30:I30" si="6">SUM(C6:C29)</f>
        <v>1559848.4164222805</v>
      </c>
      <c r="D30" s="52">
        <f t="shared" si="6"/>
        <v>813760.25132228003</v>
      </c>
      <c r="E30" s="52">
        <f t="shared" si="6"/>
        <v>0</v>
      </c>
      <c r="F30" s="53">
        <f t="shared" si="6"/>
        <v>0</v>
      </c>
      <c r="G30" s="53">
        <f t="shared" si="6"/>
        <v>9161.3870815400023</v>
      </c>
      <c r="H30" s="52">
        <f t="shared" si="6"/>
        <v>9161.3870815400023</v>
      </c>
      <c r="I30" s="52">
        <f t="shared" si="6"/>
        <v>507274.95514405996</v>
      </c>
      <c r="J30" s="54">
        <f t="shared" si="1"/>
        <v>32.520785340639854</v>
      </c>
      <c r="K30" s="51">
        <f>SUM(K6:K29)</f>
        <v>492132.60647772008</v>
      </c>
      <c r="L30" s="55">
        <f>SUM(L6:L29)</f>
        <v>485042.37937772012</v>
      </c>
      <c r="M30" s="55">
        <f>SUM(M6:M29)</f>
        <v>0</v>
      </c>
      <c r="N30" s="53">
        <f>SUM(N6:N29)</f>
        <v>0</v>
      </c>
      <c r="O30" s="53">
        <f>SUM(O6:O29)</f>
        <v>122839.15671508996</v>
      </c>
      <c r="P30" s="55">
        <f t="shared" si="2"/>
        <v>122839.15671508996</v>
      </c>
      <c r="Q30" s="55">
        <f>SUM(Q6:Q29)</f>
        <v>82113.051257669998</v>
      </c>
      <c r="R30" s="54">
        <f t="shared" si="3"/>
        <v>16.685147494161708</v>
      </c>
      <c r="S30" s="56">
        <f t="shared" ref="S30:Y30" si="7">SUM(S6:S29)</f>
        <v>2051981.0229</v>
      </c>
      <c r="T30" s="57">
        <f t="shared" si="7"/>
        <v>1298802.6307000001</v>
      </c>
      <c r="U30" s="57">
        <f t="shared" si="7"/>
        <v>0</v>
      </c>
      <c r="V30" s="58">
        <f t="shared" si="7"/>
        <v>0</v>
      </c>
      <c r="W30" s="58">
        <f t="shared" si="7"/>
        <v>132000.54379662999</v>
      </c>
      <c r="X30" s="57">
        <f t="shared" si="7"/>
        <v>132000.54379662999</v>
      </c>
      <c r="Y30" s="57">
        <f t="shared" si="7"/>
        <v>589388.00640173</v>
      </c>
      <c r="Z30" s="54">
        <f t="shared" si="5"/>
        <v>28.722878029776638</v>
      </c>
      <c r="AA30" s="59"/>
    </row>
    <row r="31" spans="1:28" ht="21">
      <c r="A31" s="60"/>
      <c r="B31" s="61" t="s">
        <v>40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62"/>
      <c r="S31" s="62"/>
      <c r="T31" s="62"/>
      <c r="U31" s="62"/>
      <c r="V31" s="62"/>
      <c r="W31" s="62"/>
      <c r="X31" s="62"/>
      <c r="Y31" s="62"/>
      <c r="Z31" s="62"/>
      <c r="AA31" s="59"/>
    </row>
    <row r="32" spans="1:28" ht="21">
      <c r="A32" s="60"/>
      <c r="B32" s="61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31  ธันวาคม  2564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62"/>
      <c r="S32" s="64"/>
      <c r="T32" s="65"/>
      <c r="U32" s="62"/>
      <c r="V32" s="62"/>
      <c r="W32" s="62"/>
      <c r="X32" s="62"/>
      <c r="Y32" s="62"/>
      <c r="Z32" s="62"/>
      <c r="AA32" s="59"/>
    </row>
    <row r="33" spans="1:27" ht="21">
      <c r="A33" s="66"/>
      <c r="B33" s="61" t="s">
        <v>41</v>
      </c>
      <c r="C33" s="67"/>
      <c r="D33" s="68"/>
      <c r="E33" s="68"/>
      <c r="F33" s="68"/>
      <c r="G33" s="68"/>
      <c r="H33" s="68"/>
      <c r="I33" s="68"/>
      <c r="J33" s="67"/>
      <c r="K33" s="68"/>
      <c r="L33" s="68"/>
      <c r="M33" s="68"/>
      <c r="N33" s="68"/>
      <c r="O33" s="68"/>
      <c r="P33" s="68"/>
      <c r="Q33" s="68"/>
      <c r="R33" s="68"/>
      <c r="S33" s="69"/>
      <c r="T33" s="70"/>
      <c r="U33" s="71"/>
      <c r="V33" s="71"/>
      <c r="W33" s="71"/>
      <c r="X33" s="71"/>
      <c r="Y33" s="70"/>
      <c r="Z33" s="72"/>
      <c r="AA33" s="59"/>
    </row>
    <row r="34" spans="1:27" ht="21">
      <c r="A34" s="66"/>
      <c r="B34" s="61" t="s">
        <v>42</v>
      </c>
      <c r="C34" s="67"/>
      <c r="D34" s="68"/>
      <c r="E34" s="68"/>
      <c r="F34" s="68"/>
      <c r="G34" s="68"/>
      <c r="H34" s="68"/>
      <c r="I34" s="68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72"/>
      <c r="U34" s="68"/>
      <c r="V34" s="68"/>
      <c r="W34" s="68"/>
      <c r="X34" s="68"/>
      <c r="Y34" s="72"/>
      <c r="Z34" s="72"/>
      <c r="AA34" s="59"/>
    </row>
    <row r="35" spans="1:27" ht="21">
      <c r="A35" s="66"/>
      <c r="B35" s="61" t="str">
        <f>"ข้อมูล ณ วันที่ "&amp;[1]HeaderFooter!B5</f>
        <v>ข้อมูล ณ วันที่ 31 ธันวาคม 2564</v>
      </c>
      <c r="C35" s="67"/>
      <c r="D35" s="68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72"/>
      <c r="U35" s="68"/>
      <c r="V35" s="68"/>
      <c r="W35" s="68"/>
      <c r="X35" s="68"/>
      <c r="Y35" s="72"/>
      <c r="Z35" s="72"/>
      <c r="AA35" s="59"/>
    </row>
    <row r="36" spans="1:27" ht="21">
      <c r="A36" s="66"/>
      <c r="B36" s="61"/>
      <c r="C36" s="72"/>
      <c r="D36" s="73"/>
      <c r="E36" s="73"/>
      <c r="F36" s="73"/>
      <c r="G36" s="73"/>
      <c r="H36" s="73"/>
      <c r="I36" s="73"/>
      <c r="J36" s="72"/>
      <c r="K36" s="72"/>
      <c r="L36" s="72"/>
      <c r="M36" s="73"/>
      <c r="N36" s="73"/>
      <c r="O36" s="73"/>
      <c r="P36" s="73"/>
      <c r="Q36" s="72"/>
      <c r="R36" s="72"/>
      <c r="S36" s="72"/>
      <c r="T36" s="72"/>
      <c r="U36" s="73"/>
      <c r="V36" s="73"/>
      <c r="W36" s="73"/>
      <c r="X36" s="73"/>
      <c r="Y36" s="72"/>
      <c r="Z36" s="72"/>
      <c r="AA36" s="59"/>
    </row>
    <row r="37" spans="1:27" ht="21">
      <c r="B37" s="61"/>
      <c r="C37" s="3"/>
      <c r="D37" s="75"/>
      <c r="E37" s="75"/>
      <c r="F37" s="75"/>
      <c r="G37" s="75"/>
      <c r="H37" s="75"/>
      <c r="I37" s="75"/>
      <c r="J37" s="3"/>
      <c r="K37" s="3"/>
      <c r="L37" s="3"/>
      <c r="M37" s="75"/>
      <c r="N37" s="75"/>
      <c r="O37" s="75"/>
      <c r="P37" s="75"/>
      <c r="Q37" s="3"/>
      <c r="R37" s="76" t="s">
        <v>43</v>
      </c>
      <c r="S37" s="77"/>
      <c r="T37" s="77"/>
      <c r="U37" s="77"/>
      <c r="V37" s="77"/>
      <c r="W37" s="77"/>
      <c r="X37" s="77"/>
      <c r="Y37" s="77"/>
      <c r="Z37" s="77"/>
      <c r="AA37" s="59"/>
    </row>
    <row r="38" spans="1:27" ht="21">
      <c r="B38" s="3"/>
      <c r="C38" s="3"/>
      <c r="D38" s="75"/>
      <c r="E38" s="75"/>
      <c r="F38" s="75"/>
      <c r="G38" s="75"/>
      <c r="H38" s="75"/>
      <c r="I38" s="75"/>
      <c r="J38" s="3"/>
      <c r="K38" s="3"/>
      <c r="L38" s="3"/>
      <c r="M38" s="75"/>
      <c r="N38" s="75"/>
      <c r="O38" s="75"/>
      <c r="P38" s="75"/>
      <c r="Q38" s="3"/>
      <c r="R38" s="3"/>
      <c r="S38" s="78"/>
      <c r="T38" s="78"/>
      <c r="U38" s="78"/>
      <c r="V38" s="78"/>
      <c r="W38" s="78"/>
      <c r="X38" s="78"/>
      <c r="Y38" s="78"/>
      <c r="AA38" s="59"/>
    </row>
    <row r="39" spans="1:27" ht="21">
      <c r="B39" s="3"/>
      <c r="C39" s="3"/>
      <c r="D39" s="75"/>
      <c r="E39" s="75"/>
      <c r="F39" s="75"/>
      <c r="G39" s="75"/>
      <c r="H39" s="75"/>
      <c r="I39" s="75"/>
      <c r="J39" s="3"/>
      <c r="K39" s="79" t="s">
        <v>44</v>
      </c>
      <c r="L39" s="3"/>
      <c r="M39" s="75"/>
      <c r="N39" s="75"/>
      <c r="O39" s="75"/>
      <c r="P39" s="75"/>
      <c r="Q39" s="3"/>
      <c r="R39" s="3"/>
      <c r="S39" s="80"/>
      <c r="T39" s="80"/>
      <c r="U39" s="80"/>
      <c r="V39" s="80"/>
      <c r="W39" s="80"/>
      <c r="X39" s="80"/>
      <c r="Y39" s="80"/>
    </row>
    <row r="40" spans="1:27" ht="21">
      <c r="B40" s="3"/>
      <c r="C40" s="3"/>
      <c r="D40" s="75"/>
      <c r="E40" s="75"/>
      <c r="F40" s="75"/>
      <c r="G40" s="75"/>
      <c r="H40" s="75"/>
      <c r="I40" s="75"/>
      <c r="J40" s="3"/>
      <c r="K40" s="3"/>
      <c r="L40" s="3"/>
      <c r="M40" s="75"/>
      <c r="N40" s="75"/>
      <c r="O40" s="75"/>
      <c r="P40" s="75"/>
      <c r="Q40" s="3"/>
      <c r="R40" s="3"/>
      <c r="S40" s="3"/>
      <c r="T40" s="3"/>
      <c r="U40" s="75"/>
      <c r="V40" s="75"/>
      <c r="W40" s="75"/>
      <c r="X40" s="75"/>
    </row>
    <row r="41" spans="1:27" ht="21">
      <c r="B41" s="3"/>
      <c r="C41" s="3"/>
      <c r="D41" s="75"/>
      <c r="E41" s="75"/>
      <c r="F41" s="75"/>
      <c r="G41" s="75"/>
      <c r="H41" s="75"/>
      <c r="I41" s="75"/>
      <c r="J41" s="3"/>
      <c r="K41" s="3"/>
      <c r="L41" s="3"/>
      <c r="M41" s="75"/>
      <c r="N41" s="75"/>
      <c r="O41" s="75"/>
      <c r="P41" s="75"/>
      <c r="Q41" s="3"/>
      <c r="R41" s="3"/>
      <c r="S41" s="78"/>
      <c r="T41" s="78"/>
      <c r="U41" s="78"/>
      <c r="V41" s="78"/>
      <c r="W41" s="78"/>
      <c r="X41" s="78"/>
      <c r="Y41" s="78"/>
    </row>
    <row r="42" spans="1:27" ht="21">
      <c r="B42" s="3"/>
      <c r="C42" s="3"/>
      <c r="D42" s="75"/>
      <c r="E42" s="75"/>
      <c r="F42" s="75"/>
      <c r="G42" s="75"/>
      <c r="H42" s="75"/>
      <c r="I42" s="75"/>
      <c r="J42" s="3"/>
      <c r="K42" s="3"/>
      <c r="L42" s="3"/>
      <c r="M42" s="75"/>
      <c r="N42" s="75"/>
      <c r="O42" s="75"/>
      <c r="P42" s="75"/>
      <c r="Q42" s="3"/>
      <c r="R42" s="3"/>
      <c r="S42" s="3"/>
      <c r="T42" s="3"/>
      <c r="U42" s="75"/>
      <c r="V42" s="75"/>
      <c r="W42" s="75"/>
      <c r="X42" s="75"/>
    </row>
    <row r="43" spans="1:27" ht="21">
      <c r="B43" s="3"/>
      <c r="C43" s="3"/>
      <c r="D43" s="75"/>
      <c r="E43" s="75"/>
      <c r="F43" s="75"/>
      <c r="G43" s="75"/>
      <c r="H43" s="75"/>
      <c r="I43" s="75"/>
      <c r="J43" s="3"/>
      <c r="K43" s="3"/>
      <c r="L43" s="3"/>
      <c r="M43" s="75"/>
      <c r="N43" s="75"/>
      <c r="O43" s="75"/>
      <c r="P43" s="75"/>
      <c r="Q43" s="3"/>
      <c r="R43" s="3"/>
      <c r="S43" s="3"/>
      <c r="T43" s="3"/>
      <c r="U43" s="75"/>
      <c r="V43" s="75"/>
      <c r="W43" s="75"/>
      <c r="X43" s="75"/>
    </row>
    <row r="44" spans="1:27" ht="21">
      <c r="B44" s="3"/>
      <c r="C44" s="3"/>
      <c r="D44" s="75"/>
      <c r="E44" s="75"/>
      <c r="F44" s="75"/>
      <c r="G44" s="75"/>
      <c r="H44" s="75"/>
      <c r="I44" s="75"/>
      <c r="J44" s="3"/>
      <c r="K44" s="3"/>
      <c r="L44" s="3"/>
      <c r="M44" s="75"/>
      <c r="N44" s="75"/>
      <c r="O44" s="75"/>
      <c r="P44" s="75"/>
      <c r="Q44" s="3"/>
      <c r="R44" s="3"/>
      <c r="S44" s="3"/>
      <c r="T44" s="3"/>
      <c r="U44" s="75"/>
      <c r="V44" s="75"/>
      <c r="W44" s="75"/>
      <c r="X44" s="75"/>
    </row>
    <row r="45" spans="1:27" ht="21">
      <c r="B45" s="3"/>
      <c r="C45" s="3"/>
      <c r="D45" s="75"/>
      <c r="E45" s="75"/>
      <c r="F45" s="75"/>
      <c r="G45" s="75"/>
      <c r="H45" s="75"/>
      <c r="I45" s="75"/>
      <c r="J45" s="3"/>
      <c r="K45" s="3"/>
      <c r="L45" s="3"/>
      <c r="M45" s="75"/>
      <c r="N45" s="75"/>
      <c r="O45" s="75"/>
      <c r="P45" s="75"/>
      <c r="Q45" s="3"/>
      <c r="R45" s="3"/>
      <c r="S45" s="3"/>
      <c r="T45" s="3"/>
      <c r="U45" s="75"/>
      <c r="V45" s="75"/>
      <c r="W45" s="75"/>
      <c r="X45" s="75"/>
    </row>
    <row r="46" spans="1:27" ht="21">
      <c r="B46" s="3"/>
      <c r="C46" s="3"/>
      <c r="D46" s="75"/>
      <c r="E46" s="75"/>
      <c r="F46" s="75"/>
      <c r="G46" s="75"/>
      <c r="H46" s="75"/>
      <c r="I46" s="75"/>
      <c r="J46" s="3"/>
      <c r="K46" s="3"/>
      <c r="L46" s="3"/>
      <c r="M46" s="75"/>
      <c r="N46" s="75"/>
      <c r="O46" s="75"/>
      <c r="P46" s="75"/>
      <c r="Q46" s="3"/>
      <c r="R46" s="3"/>
      <c r="S46" s="3"/>
      <c r="T46" s="3"/>
      <c r="U46" s="75"/>
      <c r="V46" s="75"/>
      <c r="W46" s="75"/>
      <c r="X46" s="75"/>
    </row>
    <row r="47" spans="1:27" ht="21">
      <c r="B47" s="3"/>
      <c r="C47" s="3"/>
      <c r="D47" s="75"/>
      <c r="E47" s="75"/>
      <c r="F47" s="75"/>
      <c r="G47" s="75"/>
      <c r="H47" s="75"/>
      <c r="I47" s="75"/>
      <c r="J47" s="3"/>
      <c r="K47" s="3"/>
      <c r="L47" s="3"/>
      <c r="M47" s="75"/>
      <c r="N47" s="75"/>
      <c r="O47" s="75"/>
      <c r="P47" s="75"/>
      <c r="Q47" s="3"/>
      <c r="R47" s="3"/>
      <c r="S47" s="3"/>
      <c r="T47" s="3"/>
      <c r="U47" s="75"/>
      <c r="V47" s="75"/>
      <c r="W47" s="75"/>
      <c r="X47" s="75"/>
    </row>
    <row r="48" spans="1:27" ht="21">
      <c r="B48" s="3"/>
      <c r="C48" s="3"/>
      <c r="D48" s="75"/>
      <c r="E48" s="75"/>
      <c r="F48" s="75"/>
      <c r="G48" s="75"/>
      <c r="H48" s="75"/>
      <c r="I48" s="75"/>
      <c r="J48" s="3"/>
      <c r="K48" s="3"/>
      <c r="L48" s="3"/>
      <c r="M48" s="75"/>
      <c r="N48" s="75"/>
      <c r="O48" s="75"/>
      <c r="P48" s="75"/>
      <c r="Q48" s="3"/>
      <c r="R48" s="3"/>
      <c r="S48" s="3"/>
      <c r="T48" s="3"/>
      <c r="U48" s="75"/>
      <c r="V48" s="75"/>
      <c r="W48" s="75"/>
      <c r="X48" s="75"/>
    </row>
    <row r="49" spans="2:24" ht="21">
      <c r="B49" s="3"/>
      <c r="C49" s="3"/>
      <c r="D49" s="75"/>
      <c r="E49" s="75"/>
      <c r="F49" s="75"/>
      <c r="G49" s="75"/>
      <c r="H49" s="75"/>
      <c r="I49" s="75"/>
      <c r="J49" s="3"/>
      <c r="K49" s="3"/>
      <c r="L49" s="3"/>
      <c r="M49" s="75"/>
      <c r="N49" s="75"/>
      <c r="O49" s="75"/>
      <c r="P49" s="75"/>
      <c r="Q49" s="3"/>
      <c r="R49" s="3"/>
      <c r="S49" s="3"/>
      <c r="T49" s="3"/>
      <c r="U49" s="75"/>
      <c r="V49" s="75"/>
      <c r="W49" s="75"/>
      <c r="X49" s="75"/>
    </row>
    <row r="50" spans="2:24" ht="21">
      <c r="B50" s="3"/>
      <c r="C50" s="3"/>
      <c r="D50" s="75"/>
      <c r="E50" s="75"/>
      <c r="F50" s="75"/>
      <c r="G50" s="75"/>
      <c r="H50" s="75"/>
      <c r="I50" s="75"/>
      <c r="J50" s="3"/>
      <c r="K50" s="3"/>
      <c r="L50" s="3"/>
      <c r="M50" s="75"/>
      <c r="N50" s="75"/>
      <c r="O50" s="75"/>
      <c r="P50" s="75"/>
      <c r="Q50" s="3"/>
      <c r="R50" s="3"/>
      <c r="S50" s="3"/>
      <c r="T50" s="3"/>
      <c r="U50" s="75"/>
      <c r="V50" s="75"/>
      <c r="W50" s="75"/>
      <c r="X50" s="75"/>
    </row>
    <row r="51" spans="2:24" ht="21">
      <c r="B51" s="3"/>
      <c r="C51" s="3"/>
      <c r="D51" s="75"/>
      <c r="E51" s="75"/>
      <c r="F51" s="75"/>
      <c r="G51" s="75"/>
      <c r="H51" s="75"/>
      <c r="I51" s="75"/>
      <c r="J51" s="3"/>
      <c r="K51" s="3"/>
      <c r="L51" s="3"/>
      <c r="M51" s="75"/>
      <c r="N51" s="75"/>
      <c r="O51" s="75"/>
      <c r="P51" s="75"/>
      <c r="Q51" s="3"/>
      <c r="R51" s="3"/>
      <c r="S51" s="3"/>
      <c r="T51" s="3"/>
      <c r="U51" s="75"/>
      <c r="V51" s="75"/>
      <c r="W51" s="75"/>
      <c r="X51" s="75"/>
    </row>
    <row r="52" spans="2:24" ht="21">
      <c r="B52" s="3"/>
      <c r="C52" s="3"/>
      <c r="D52" s="75"/>
      <c r="E52" s="75"/>
      <c r="F52" s="75"/>
      <c r="G52" s="75"/>
      <c r="H52" s="75"/>
      <c r="I52" s="75"/>
      <c r="J52" s="3"/>
      <c r="K52" s="3"/>
      <c r="L52" s="3"/>
      <c r="M52" s="75"/>
      <c r="N52" s="75"/>
      <c r="O52" s="75"/>
      <c r="P52" s="75"/>
      <c r="Q52" s="3"/>
      <c r="R52" s="3"/>
      <c r="S52" s="3"/>
      <c r="T52" s="3"/>
      <c r="U52" s="75"/>
      <c r="V52" s="75"/>
      <c r="W52" s="75"/>
      <c r="X52" s="75"/>
    </row>
    <row r="53" spans="2:24" ht="21">
      <c r="D53" s="75"/>
      <c r="E53" s="75"/>
      <c r="F53" s="75"/>
      <c r="G53" s="75"/>
      <c r="H53" s="75"/>
      <c r="I53" s="75"/>
      <c r="J53" s="3"/>
      <c r="K53" s="3"/>
      <c r="L53" s="3"/>
      <c r="M53" s="75"/>
      <c r="N53" s="75"/>
      <c r="O53" s="75"/>
      <c r="P53" s="75"/>
      <c r="Q53" s="3"/>
      <c r="R53" s="3"/>
      <c r="S53" s="3"/>
      <c r="T53" s="3"/>
      <c r="U53" s="75"/>
      <c r="V53" s="75"/>
      <c r="W53" s="75"/>
      <c r="X53" s="75"/>
    </row>
    <row r="54" spans="2:24" ht="21">
      <c r="D54" s="75"/>
      <c r="E54" s="75"/>
      <c r="F54" s="75"/>
      <c r="G54" s="75"/>
      <c r="H54" s="75"/>
      <c r="I54" s="75"/>
      <c r="J54" s="3"/>
      <c r="K54" s="3"/>
      <c r="L54" s="3"/>
      <c r="M54" s="75"/>
      <c r="N54" s="75"/>
      <c r="O54" s="75"/>
      <c r="P54" s="75"/>
      <c r="Q54" s="3"/>
      <c r="R54" s="3"/>
      <c r="S54" s="3"/>
      <c r="T54" s="3"/>
      <c r="U54" s="75"/>
      <c r="V54" s="75"/>
      <c r="W54" s="75"/>
      <c r="X54" s="75"/>
    </row>
    <row r="55" spans="2:24" ht="21">
      <c r="D55" s="75"/>
      <c r="E55" s="75"/>
      <c r="F55" s="75"/>
      <c r="G55" s="75"/>
      <c r="H55" s="75"/>
      <c r="I55" s="75"/>
      <c r="J55" s="3"/>
      <c r="K55" s="3"/>
      <c r="L55" s="3"/>
      <c r="M55" s="75"/>
      <c r="N55" s="75"/>
      <c r="O55" s="75"/>
      <c r="P55" s="75"/>
      <c r="Q55" s="3"/>
      <c r="R55" s="3"/>
      <c r="S55" s="3"/>
      <c r="T55" s="3"/>
      <c r="U55" s="75"/>
      <c r="V55" s="75"/>
      <c r="W55" s="75"/>
      <c r="X55" s="75"/>
    </row>
    <row r="56" spans="2:24" ht="21">
      <c r="D56" s="75"/>
      <c r="E56" s="75"/>
      <c r="F56" s="75"/>
      <c r="G56" s="75"/>
      <c r="H56" s="75"/>
      <c r="I56" s="75"/>
      <c r="J56" s="3"/>
      <c r="K56" s="3"/>
      <c r="L56" s="3"/>
      <c r="M56" s="75"/>
      <c r="N56" s="75"/>
      <c r="O56" s="75"/>
      <c r="P56" s="75"/>
      <c r="Q56" s="3"/>
      <c r="R56" s="3"/>
      <c r="S56" s="3"/>
      <c r="T56" s="3"/>
      <c r="U56" s="75"/>
      <c r="V56" s="75"/>
      <c r="W56" s="75"/>
      <c r="X56" s="75"/>
    </row>
    <row r="57" spans="2:24" ht="21">
      <c r="D57" s="75"/>
      <c r="E57" s="75"/>
      <c r="F57" s="75"/>
      <c r="G57" s="75"/>
      <c r="H57" s="75"/>
      <c r="I57" s="75"/>
      <c r="J57" s="3"/>
      <c r="K57" s="3"/>
      <c r="L57" s="3"/>
      <c r="M57" s="75"/>
      <c r="N57" s="75"/>
      <c r="O57" s="75"/>
      <c r="P57" s="75"/>
      <c r="Q57" s="3"/>
      <c r="R57" s="3"/>
      <c r="S57" s="3"/>
      <c r="T57" s="3"/>
      <c r="U57" s="75"/>
      <c r="V57" s="75"/>
      <c r="W57" s="75"/>
      <c r="X57" s="75"/>
    </row>
    <row r="58" spans="2:24" ht="21">
      <c r="D58" s="75"/>
      <c r="E58" s="75"/>
      <c r="F58" s="75"/>
      <c r="G58" s="75"/>
      <c r="H58" s="75"/>
      <c r="I58" s="75"/>
      <c r="J58" s="3"/>
      <c r="K58" s="3"/>
      <c r="L58" s="3"/>
      <c r="M58" s="75"/>
      <c r="N58" s="75"/>
      <c r="O58" s="75"/>
      <c r="P58" s="75"/>
      <c r="Q58" s="3"/>
      <c r="R58" s="3"/>
      <c r="S58" s="3"/>
      <c r="T58" s="3"/>
      <c r="U58" s="75"/>
      <c r="V58" s="75"/>
      <c r="W58" s="75"/>
      <c r="X58" s="75"/>
    </row>
    <row r="59" spans="2:24" ht="21">
      <c r="D59" s="75"/>
      <c r="E59" s="75"/>
      <c r="F59" s="75"/>
      <c r="G59" s="75"/>
      <c r="H59" s="75"/>
      <c r="I59" s="75"/>
      <c r="J59" s="3"/>
      <c r="K59" s="3"/>
      <c r="L59" s="3"/>
      <c r="M59" s="75"/>
      <c r="N59" s="75"/>
      <c r="O59" s="75"/>
      <c r="P59" s="75"/>
      <c r="Q59" s="3"/>
      <c r="R59" s="3"/>
      <c r="S59" s="3"/>
      <c r="T59" s="3"/>
      <c r="U59" s="75"/>
      <c r="V59" s="75"/>
      <c r="W59" s="75"/>
      <c r="X59" s="75"/>
    </row>
    <row r="60" spans="2:24" ht="21">
      <c r="D60" s="75"/>
      <c r="E60" s="75"/>
      <c r="F60" s="75"/>
      <c r="G60" s="75"/>
      <c r="H60" s="75"/>
      <c r="I60" s="75"/>
      <c r="J60" s="3"/>
      <c r="K60" s="3"/>
      <c r="L60" s="3"/>
      <c r="M60" s="75"/>
      <c r="N60" s="75"/>
      <c r="O60" s="75"/>
      <c r="P60" s="75"/>
      <c r="Q60" s="3"/>
      <c r="R60" s="3"/>
      <c r="S60" s="3"/>
      <c r="T60" s="3"/>
      <c r="U60" s="75"/>
      <c r="V60" s="75"/>
      <c r="W60" s="75"/>
      <c r="X60" s="75"/>
    </row>
    <row r="61" spans="2:24" ht="21">
      <c r="D61" s="75"/>
      <c r="E61" s="75"/>
      <c r="F61" s="75"/>
      <c r="G61" s="75"/>
      <c r="H61" s="75"/>
      <c r="I61" s="75"/>
      <c r="J61" s="3"/>
      <c r="K61" s="3"/>
      <c r="L61" s="3"/>
      <c r="M61" s="75"/>
      <c r="N61" s="75"/>
      <c r="O61" s="75"/>
      <c r="P61" s="75"/>
      <c r="Q61" s="3"/>
      <c r="R61" s="3"/>
      <c r="S61" s="3"/>
      <c r="T61" s="3"/>
      <c r="U61" s="75"/>
      <c r="V61" s="75"/>
      <c r="W61" s="75"/>
      <c r="X61" s="75"/>
    </row>
    <row r="62" spans="2:24" ht="21">
      <c r="D62" s="75"/>
      <c r="E62" s="75"/>
      <c r="F62" s="75"/>
      <c r="G62" s="75"/>
      <c r="H62" s="75"/>
      <c r="I62" s="75"/>
      <c r="J62" s="3"/>
      <c r="K62" s="3"/>
      <c r="L62" s="3"/>
      <c r="M62" s="75"/>
      <c r="N62" s="75"/>
      <c r="O62" s="75"/>
      <c r="P62" s="75"/>
      <c r="Q62" s="3"/>
      <c r="R62" s="3"/>
      <c r="S62" s="3"/>
      <c r="T62" s="3"/>
      <c r="U62" s="75"/>
      <c r="V62" s="75"/>
      <c r="W62" s="75"/>
      <c r="X62" s="75"/>
    </row>
    <row r="63" spans="2:24" ht="21">
      <c r="D63" s="75"/>
      <c r="E63" s="75"/>
      <c r="F63" s="75"/>
      <c r="G63" s="75"/>
      <c r="H63" s="75"/>
      <c r="I63" s="75"/>
      <c r="J63" s="3"/>
      <c r="K63" s="3"/>
      <c r="L63" s="3"/>
      <c r="M63" s="75"/>
      <c r="N63" s="75"/>
      <c r="O63" s="75"/>
      <c r="P63" s="75"/>
      <c r="Q63" s="3"/>
      <c r="R63" s="3"/>
      <c r="S63" s="3"/>
      <c r="T63" s="3"/>
      <c r="U63" s="75"/>
      <c r="V63" s="75"/>
      <c r="W63" s="75"/>
      <c r="X63" s="75"/>
    </row>
    <row r="64" spans="2:24" ht="21">
      <c r="D64" s="75"/>
      <c r="E64" s="75"/>
      <c r="F64" s="75"/>
      <c r="G64" s="75"/>
      <c r="H64" s="75"/>
      <c r="I64" s="75"/>
      <c r="J64" s="3"/>
      <c r="K64" s="3"/>
      <c r="L64" s="3"/>
      <c r="M64" s="75"/>
      <c r="N64" s="75"/>
      <c r="O64" s="75"/>
      <c r="P64" s="75"/>
      <c r="Q64" s="3"/>
      <c r="R64" s="3"/>
      <c r="S64" s="3"/>
      <c r="T64" s="3"/>
      <c r="U64" s="75"/>
      <c r="V64" s="75"/>
      <c r="W64" s="75"/>
      <c r="X64" s="75"/>
    </row>
    <row r="65" spans="4:24" ht="21">
      <c r="D65" s="75"/>
      <c r="E65" s="75"/>
      <c r="F65" s="75"/>
      <c r="G65" s="75"/>
      <c r="H65" s="75"/>
      <c r="I65" s="75"/>
      <c r="J65" s="3"/>
      <c r="K65" s="3"/>
      <c r="L65" s="3"/>
      <c r="M65" s="75"/>
      <c r="N65" s="75"/>
      <c r="O65" s="75"/>
      <c r="P65" s="75"/>
      <c r="Q65" s="3"/>
      <c r="R65" s="3"/>
      <c r="S65" s="3"/>
      <c r="T65" s="3"/>
      <c r="U65" s="75"/>
      <c r="V65" s="75"/>
      <c r="W65" s="75"/>
      <c r="X65" s="75"/>
    </row>
    <row r="66" spans="4:24" ht="21">
      <c r="D66" s="75"/>
      <c r="E66" s="75"/>
      <c r="F66" s="75"/>
      <c r="G66" s="75"/>
      <c r="H66" s="75"/>
      <c r="I66" s="75"/>
      <c r="J66" s="3"/>
      <c r="K66" s="3"/>
      <c r="L66" s="3"/>
      <c r="M66" s="75"/>
      <c r="N66" s="75"/>
      <c r="O66" s="75"/>
      <c r="P66" s="75"/>
      <c r="Q66" s="3"/>
      <c r="R66" s="3"/>
      <c r="S66" s="3"/>
      <c r="T66" s="3"/>
      <c r="U66" s="75"/>
      <c r="V66" s="75"/>
      <c r="W66" s="75"/>
      <c r="X66" s="75"/>
    </row>
    <row r="67" spans="4:24" ht="21">
      <c r="D67" s="75"/>
      <c r="E67" s="75"/>
      <c r="F67" s="75"/>
      <c r="G67" s="75"/>
      <c r="H67" s="75"/>
      <c r="I67" s="75"/>
      <c r="J67" s="3"/>
      <c r="K67" s="3"/>
      <c r="L67" s="3"/>
      <c r="M67" s="75"/>
      <c r="N67" s="75"/>
      <c r="O67" s="75"/>
      <c r="P67" s="75"/>
      <c r="Q67" s="3"/>
      <c r="R67" s="3"/>
      <c r="S67" s="3"/>
      <c r="T67" s="3"/>
      <c r="U67" s="75"/>
      <c r="V67" s="75"/>
      <c r="W67" s="75"/>
      <c r="X67" s="75"/>
    </row>
    <row r="68" spans="4:24" ht="21">
      <c r="D68" s="75"/>
      <c r="E68" s="75"/>
      <c r="F68" s="75"/>
      <c r="G68" s="75"/>
      <c r="H68" s="75"/>
      <c r="I68" s="75"/>
      <c r="J68" s="3"/>
      <c r="K68" s="3"/>
      <c r="L68" s="3"/>
      <c r="M68" s="75"/>
      <c r="N68" s="75"/>
      <c r="O68" s="75"/>
      <c r="P68" s="75"/>
      <c r="Q68" s="3"/>
      <c r="R68" s="3"/>
      <c r="S68" s="3"/>
      <c r="T68" s="3"/>
      <c r="U68" s="75"/>
      <c r="V68" s="75"/>
      <c r="W68" s="75"/>
      <c r="X68" s="75"/>
    </row>
    <row r="69" spans="4:24" ht="21">
      <c r="D69" s="75"/>
      <c r="E69" s="75"/>
      <c r="F69" s="75"/>
      <c r="G69" s="75"/>
      <c r="H69" s="75"/>
      <c r="I69" s="75"/>
      <c r="J69" s="3"/>
      <c r="K69" s="3"/>
      <c r="L69" s="3"/>
      <c r="M69" s="75"/>
      <c r="N69" s="75"/>
      <c r="O69" s="75"/>
      <c r="P69" s="75"/>
      <c r="Q69" s="3"/>
      <c r="R69" s="3"/>
      <c r="S69" s="3"/>
      <c r="T69" s="3"/>
      <c r="U69" s="75"/>
      <c r="V69" s="75"/>
      <c r="W69" s="75"/>
      <c r="X69" s="75"/>
    </row>
    <row r="70" spans="4:24" ht="21">
      <c r="D70" s="75"/>
      <c r="E70" s="75"/>
      <c r="F70" s="75"/>
      <c r="G70" s="75"/>
      <c r="H70" s="75"/>
      <c r="I70" s="75"/>
      <c r="J70" s="3"/>
      <c r="K70" s="3"/>
      <c r="L70" s="3"/>
      <c r="M70" s="75"/>
      <c r="N70" s="75"/>
      <c r="O70" s="75"/>
      <c r="P70" s="75"/>
      <c r="Q70" s="3"/>
      <c r="R70" s="3"/>
      <c r="S70" s="3"/>
      <c r="T70" s="3"/>
      <c r="U70" s="75"/>
      <c r="V70" s="75"/>
      <c r="W70" s="75"/>
      <c r="X70" s="75"/>
    </row>
    <row r="71" spans="4:24" ht="21">
      <c r="D71" s="75"/>
      <c r="E71" s="75"/>
      <c r="F71" s="75"/>
      <c r="G71" s="75"/>
      <c r="H71" s="75"/>
      <c r="I71" s="75"/>
      <c r="J71" s="3"/>
      <c r="K71" s="3"/>
      <c r="L71" s="3"/>
      <c r="M71" s="75"/>
      <c r="N71" s="75"/>
      <c r="O71" s="75"/>
      <c r="P71" s="75"/>
      <c r="Q71" s="3"/>
      <c r="R71" s="3"/>
      <c r="S71" s="3"/>
      <c r="T71" s="3"/>
      <c r="U71" s="75"/>
      <c r="V71" s="75"/>
      <c r="W71" s="75"/>
      <c r="X71" s="75"/>
    </row>
    <row r="72" spans="4:24" ht="21">
      <c r="D72" s="75"/>
      <c r="E72" s="75"/>
      <c r="F72" s="75"/>
      <c r="G72" s="75"/>
      <c r="H72" s="75"/>
      <c r="I72" s="75"/>
      <c r="J72" s="3"/>
      <c r="K72" s="3"/>
      <c r="L72" s="3"/>
      <c r="M72" s="75"/>
      <c r="N72" s="75"/>
      <c r="O72" s="75"/>
      <c r="P72" s="75"/>
      <c r="Q72" s="3"/>
      <c r="R72" s="3"/>
      <c r="S72" s="3"/>
      <c r="T72" s="3"/>
      <c r="U72" s="75"/>
      <c r="V72" s="75"/>
      <c r="W72" s="75"/>
      <c r="X72" s="75"/>
    </row>
    <row r="73" spans="4:24" ht="21">
      <c r="D73" s="75"/>
      <c r="E73" s="75"/>
      <c r="F73" s="75"/>
      <c r="G73" s="75"/>
      <c r="H73" s="75"/>
      <c r="I73" s="75"/>
      <c r="J73" s="3"/>
      <c r="K73" s="3"/>
      <c r="L73" s="3"/>
      <c r="M73" s="75"/>
      <c r="N73" s="75"/>
      <c r="O73" s="75"/>
      <c r="P73" s="75"/>
      <c r="Q73" s="3"/>
      <c r="R73" s="3"/>
      <c r="S73" s="3"/>
      <c r="T73" s="3"/>
      <c r="U73" s="75"/>
      <c r="V73" s="75"/>
      <c r="W73" s="75"/>
      <c r="X73" s="75"/>
    </row>
    <row r="74" spans="4:24" ht="21">
      <c r="D74" s="75"/>
      <c r="E74" s="75"/>
      <c r="F74" s="75"/>
      <c r="G74" s="75"/>
      <c r="H74" s="75"/>
      <c r="I74" s="75"/>
      <c r="J74" s="3"/>
      <c r="K74" s="3"/>
      <c r="L74" s="3"/>
      <c r="M74" s="75"/>
      <c r="N74" s="75"/>
      <c r="O74" s="75"/>
      <c r="P74" s="75"/>
      <c r="Q74" s="3"/>
      <c r="R74" s="3"/>
      <c r="S74" s="3"/>
      <c r="T74" s="3"/>
      <c r="U74" s="75"/>
      <c r="V74" s="75"/>
      <c r="W74" s="75"/>
      <c r="X74" s="75"/>
    </row>
    <row r="75" spans="4:24" ht="21">
      <c r="D75" s="75"/>
      <c r="E75" s="75"/>
      <c r="F75" s="75"/>
      <c r="G75" s="75"/>
      <c r="H75" s="75"/>
      <c r="I75" s="75"/>
      <c r="J75" s="3"/>
      <c r="K75" s="3"/>
      <c r="L75" s="3"/>
      <c r="M75" s="75"/>
      <c r="N75" s="75"/>
      <c r="O75" s="75"/>
      <c r="P75" s="75"/>
      <c r="Q75" s="3"/>
      <c r="R75" s="3"/>
      <c r="S75" s="3"/>
      <c r="T75" s="3"/>
      <c r="U75" s="75"/>
      <c r="V75" s="75"/>
      <c r="W75" s="75"/>
      <c r="X75" s="75"/>
    </row>
    <row r="76" spans="4:24" ht="21">
      <c r="D76" s="75"/>
      <c r="E76" s="75"/>
      <c r="F76" s="75"/>
      <c r="G76" s="75"/>
      <c r="H76" s="75"/>
      <c r="I76" s="75"/>
      <c r="J76" s="3"/>
      <c r="K76" s="3"/>
      <c r="L76" s="3"/>
      <c r="M76" s="75"/>
      <c r="N76" s="75"/>
      <c r="O76" s="75"/>
      <c r="P76" s="75"/>
      <c r="Q76" s="3"/>
      <c r="R76" s="3"/>
      <c r="S76" s="3"/>
      <c r="T76" s="3"/>
      <c r="U76" s="75"/>
      <c r="V76" s="75"/>
      <c r="W76" s="75"/>
      <c r="X76" s="75"/>
    </row>
    <row r="77" spans="4:24" ht="21">
      <c r="D77" s="75"/>
      <c r="E77" s="75"/>
      <c r="F77" s="75"/>
      <c r="G77" s="75"/>
      <c r="H77" s="75"/>
      <c r="I77" s="75"/>
      <c r="J77" s="3"/>
      <c r="K77" s="3"/>
      <c r="L77" s="3"/>
      <c r="M77" s="75"/>
      <c r="N77" s="75"/>
      <c r="O77" s="75"/>
      <c r="P77" s="75"/>
      <c r="Q77" s="3"/>
      <c r="R77" s="3"/>
      <c r="S77" s="3"/>
      <c r="T77" s="3"/>
      <c r="U77" s="75"/>
      <c r="V77" s="75"/>
      <c r="W77" s="75"/>
      <c r="X77" s="75"/>
    </row>
    <row r="78" spans="4:24" ht="21">
      <c r="D78" s="75"/>
      <c r="E78" s="75"/>
      <c r="F78" s="75"/>
      <c r="G78" s="75"/>
      <c r="H78" s="75"/>
      <c r="I78" s="75"/>
      <c r="J78" s="3"/>
      <c r="K78" s="3"/>
      <c r="L78" s="3"/>
      <c r="M78" s="75"/>
      <c r="N78" s="75"/>
      <c r="O78" s="75"/>
      <c r="P78" s="75"/>
      <c r="Q78" s="3"/>
      <c r="R78" s="3"/>
      <c r="S78" s="3"/>
      <c r="T78" s="3"/>
      <c r="U78" s="75"/>
      <c r="V78" s="75"/>
      <c r="W78" s="75"/>
      <c r="X78" s="75"/>
    </row>
    <row r="79" spans="4:24" ht="21">
      <c r="D79" s="75"/>
      <c r="E79" s="75"/>
      <c r="F79" s="75"/>
      <c r="G79" s="75"/>
      <c r="H79" s="75"/>
      <c r="I79" s="75"/>
      <c r="J79" s="3"/>
      <c r="K79" s="3"/>
      <c r="L79" s="3"/>
      <c r="M79" s="75"/>
      <c r="N79" s="75"/>
      <c r="O79" s="75"/>
      <c r="P79" s="75"/>
      <c r="Q79" s="3"/>
      <c r="R79" s="3"/>
      <c r="S79" s="3"/>
      <c r="T79" s="3"/>
      <c r="U79" s="75"/>
      <c r="V79" s="75"/>
      <c r="W79" s="75"/>
      <c r="X79" s="75"/>
    </row>
    <row r="80" spans="4:24" ht="21">
      <c r="D80" s="75"/>
      <c r="E80" s="75"/>
      <c r="F80" s="75"/>
      <c r="G80" s="75"/>
      <c r="H80" s="75"/>
      <c r="I80" s="75"/>
      <c r="J80" s="3"/>
      <c r="K80" s="3"/>
      <c r="L80" s="3"/>
      <c r="M80" s="75"/>
      <c r="N80" s="75"/>
      <c r="O80" s="75"/>
      <c r="P80" s="75"/>
      <c r="Q80" s="3"/>
      <c r="R80" s="3"/>
      <c r="S80" s="3"/>
      <c r="T80" s="3"/>
      <c r="U80" s="75"/>
      <c r="V80" s="75"/>
      <c r="W80" s="75"/>
      <c r="X80" s="75"/>
    </row>
    <row r="81" spans="4:24" ht="21">
      <c r="D81" s="75"/>
      <c r="E81" s="75"/>
      <c r="F81" s="75"/>
      <c r="G81" s="75"/>
      <c r="H81" s="75"/>
      <c r="I81" s="75"/>
      <c r="J81" s="3"/>
      <c r="K81" s="3"/>
      <c r="L81" s="3"/>
      <c r="M81" s="75"/>
      <c r="N81" s="75"/>
      <c r="O81" s="75"/>
      <c r="P81" s="75"/>
      <c r="Q81" s="3"/>
      <c r="R81" s="3"/>
      <c r="S81" s="3"/>
      <c r="T81" s="3"/>
      <c r="U81" s="75"/>
      <c r="V81" s="75"/>
      <c r="W81" s="75"/>
      <c r="X81" s="75"/>
    </row>
    <row r="82" spans="4:24" ht="21">
      <c r="D82" s="75"/>
      <c r="E82" s="75"/>
      <c r="F82" s="75"/>
      <c r="G82" s="75"/>
      <c r="H82" s="75"/>
      <c r="I82" s="75"/>
      <c r="J82" s="3"/>
      <c r="K82" s="3"/>
      <c r="L82" s="3"/>
      <c r="M82" s="75"/>
      <c r="N82" s="75"/>
      <c r="O82" s="75"/>
      <c r="P82" s="75"/>
      <c r="Q82" s="3"/>
      <c r="R82" s="3"/>
      <c r="S82" s="3"/>
      <c r="T82" s="3"/>
      <c r="U82" s="75"/>
      <c r="V82" s="75"/>
      <c r="W82" s="75"/>
      <c r="X82" s="75"/>
    </row>
    <row r="83" spans="4:24" ht="21">
      <c r="D83" s="75"/>
      <c r="E83" s="75"/>
      <c r="F83" s="75"/>
      <c r="G83" s="75"/>
      <c r="H83" s="75"/>
      <c r="I83" s="75"/>
      <c r="J83" s="3"/>
      <c r="K83" s="3"/>
      <c r="L83" s="3"/>
      <c r="M83" s="75"/>
      <c r="N83" s="75"/>
      <c r="O83" s="75"/>
      <c r="P83" s="75"/>
      <c r="Q83" s="3"/>
      <c r="R83" s="3"/>
      <c r="S83" s="3"/>
      <c r="T83" s="3"/>
      <c r="U83" s="75"/>
      <c r="V83" s="75"/>
      <c r="W83" s="75"/>
      <c r="X83" s="75"/>
    </row>
    <row r="84" spans="4:24" ht="21">
      <c r="D84" s="75"/>
      <c r="E84" s="75"/>
      <c r="F84" s="75"/>
      <c r="G84" s="75"/>
      <c r="H84" s="75"/>
      <c r="I84" s="75"/>
      <c r="J84" s="3"/>
      <c r="K84" s="3"/>
      <c r="L84" s="3"/>
      <c r="M84" s="75"/>
      <c r="N84" s="75"/>
      <c r="O84" s="75"/>
      <c r="P84" s="75"/>
      <c r="Q84" s="3"/>
      <c r="R84" s="3"/>
      <c r="S84" s="3"/>
      <c r="T84" s="3"/>
      <c r="U84" s="75"/>
      <c r="V84" s="75"/>
      <c r="W84" s="75"/>
      <c r="X84" s="75"/>
    </row>
  </sheetData>
  <mergeCells count="9">
    <mergeCell ref="A30:B30"/>
    <mergeCell ref="A1:Z1"/>
    <mergeCell ref="A2:Z2"/>
    <mergeCell ref="Y3:Z3"/>
    <mergeCell ref="A4:A5"/>
    <mergeCell ref="B4:B5"/>
    <mergeCell ref="C4:J4"/>
    <mergeCell ref="K4:R4"/>
    <mergeCell ref="S4:Z4"/>
  </mergeCells>
  <conditionalFormatting sqref="B6:B29">
    <cfRule type="expression" dxfId="4" priority="1">
      <formula>OR($A6=1,$A6=2,$A6=3)</formula>
    </cfRule>
  </conditionalFormatting>
  <conditionalFormatting sqref="Z6:Z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2022-01-05T04:26:52Z</dcterms:created>
  <dcterms:modified xsi:type="dcterms:W3CDTF">2022-01-05T04:27:18Z</dcterms:modified>
</cp:coreProperties>
</file>