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งานเบนซ์\รายงานขึ้น Newgfmisthai\2564.11.26\"/>
    </mc:Choice>
  </mc:AlternateContent>
  <bookViews>
    <workbookView xWindow="0" yWindow="0" windowWidth="19200" windowHeight="11595"/>
  </bookViews>
  <sheets>
    <sheet name="2. กระทรวง" sheetId="1" r:id="rId1"/>
  </sheets>
  <externalReferences>
    <externalReference r:id="rId2"/>
  </externalReferences>
  <definedNames>
    <definedName name="_xlnm._FilterDatabase" localSheetId="0" hidden="1">'2. กระทรวง'!$B$6:$AA$38</definedName>
    <definedName name="_xlnm.Print_Area" localSheetId="0">'2. กระทรวง'!$A$1:$Z$37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3" i="1"/>
  <c r="Q30" i="1"/>
  <c r="R30" i="1" s="1"/>
  <c r="O30" i="1"/>
  <c r="N30" i="1"/>
  <c r="P30" i="1" s="1"/>
  <c r="M30" i="1"/>
  <c r="L30" i="1"/>
  <c r="K30" i="1"/>
  <c r="I30" i="1"/>
  <c r="J30" i="1" s="1"/>
  <c r="G30" i="1"/>
  <c r="W30" i="1" s="1"/>
  <c r="F30" i="1"/>
  <c r="H30" i="1" s="1"/>
  <c r="X30" i="1" s="1"/>
  <c r="E30" i="1"/>
  <c r="U30" i="1" s="1"/>
  <c r="D30" i="1"/>
  <c r="T30" i="1" s="1"/>
  <c r="C30" i="1"/>
  <c r="S30" i="1" s="1"/>
  <c r="B30" i="1"/>
  <c r="R29" i="1"/>
  <c r="Q29" i="1"/>
  <c r="O29" i="1"/>
  <c r="P29" i="1" s="1"/>
  <c r="N29" i="1"/>
  <c r="M29" i="1"/>
  <c r="L29" i="1"/>
  <c r="K29" i="1"/>
  <c r="J29" i="1"/>
  <c r="I29" i="1"/>
  <c r="Y29" i="1" s="1"/>
  <c r="Z29" i="1" s="1"/>
  <c r="G29" i="1"/>
  <c r="H29" i="1" s="1"/>
  <c r="F29" i="1"/>
  <c r="V29" i="1" s="1"/>
  <c r="E29" i="1"/>
  <c r="U29" i="1" s="1"/>
  <c r="D29" i="1"/>
  <c r="T29" i="1" s="1"/>
  <c r="C29" i="1"/>
  <c r="S29" i="1" s="1"/>
  <c r="B29" i="1"/>
  <c r="Q28" i="1"/>
  <c r="R28" i="1" s="1"/>
  <c r="O28" i="1"/>
  <c r="N28" i="1"/>
  <c r="P28" i="1" s="1"/>
  <c r="M28" i="1"/>
  <c r="L28" i="1"/>
  <c r="K28" i="1"/>
  <c r="I28" i="1"/>
  <c r="G28" i="1"/>
  <c r="W28" i="1" s="1"/>
  <c r="F28" i="1"/>
  <c r="H28" i="1" s="1"/>
  <c r="E28" i="1"/>
  <c r="U28" i="1" s="1"/>
  <c r="D28" i="1"/>
  <c r="T28" i="1" s="1"/>
  <c r="C28" i="1"/>
  <c r="S28" i="1" s="1"/>
  <c r="B28" i="1"/>
  <c r="Q27" i="1"/>
  <c r="R27" i="1" s="1"/>
  <c r="O27" i="1"/>
  <c r="N27" i="1"/>
  <c r="P27" i="1" s="1"/>
  <c r="M27" i="1"/>
  <c r="L27" i="1"/>
  <c r="K27" i="1"/>
  <c r="I27" i="1"/>
  <c r="J27" i="1" s="1"/>
  <c r="G27" i="1"/>
  <c r="W27" i="1" s="1"/>
  <c r="F27" i="1"/>
  <c r="H27" i="1" s="1"/>
  <c r="E27" i="1"/>
  <c r="U27" i="1" s="1"/>
  <c r="D27" i="1"/>
  <c r="T27" i="1" s="1"/>
  <c r="C27" i="1"/>
  <c r="S27" i="1" s="1"/>
  <c r="B27" i="1"/>
  <c r="U26" i="1"/>
  <c r="R26" i="1"/>
  <c r="Q26" i="1"/>
  <c r="O26" i="1"/>
  <c r="N26" i="1"/>
  <c r="P26" i="1" s="1"/>
  <c r="M26" i="1"/>
  <c r="L26" i="1"/>
  <c r="K26" i="1"/>
  <c r="I26" i="1"/>
  <c r="Y26" i="1" s="1"/>
  <c r="Z26" i="1" s="1"/>
  <c r="G26" i="1"/>
  <c r="W26" i="1" s="1"/>
  <c r="F26" i="1"/>
  <c r="V26" i="1" s="1"/>
  <c r="E26" i="1"/>
  <c r="D26" i="1"/>
  <c r="T26" i="1" s="1"/>
  <c r="C26" i="1"/>
  <c r="S26" i="1" s="1"/>
  <c r="B26" i="1"/>
  <c r="Q25" i="1"/>
  <c r="R25" i="1" s="1"/>
  <c r="O25" i="1"/>
  <c r="N25" i="1"/>
  <c r="P25" i="1" s="1"/>
  <c r="M25" i="1"/>
  <c r="L25" i="1"/>
  <c r="K25" i="1"/>
  <c r="I25" i="1"/>
  <c r="J25" i="1" s="1"/>
  <c r="G25" i="1"/>
  <c r="W25" i="1" s="1"/>
  <c r="F25" i="1"/>
  <c r="H25" i="1" s="1"/>
  <c r="X25" i="1" s="1"/>
  <c r="E25" i="1"/>
  <c r="U25" i="1" s="1"/>
  <c r="D25" i="1"/>
  <c r="T25" i="1" s="1"/>
  <c r="C25" i="1"/>
  <c r="S25" i="1" s="1"/>
  <c r="B25" i="1"/>
  <c r="Q24" i="1"/>
  <c r="R24" i="1" s="1"/>
  <c r="O24" i="1"/>
  <c r="P24" i="1" s="1"/>
  <c r="N24" i="1"/>
  <c r="M24" i="1"/>
  <c r="L24" i="1"/>
  <c r="K24" i="1"/>
  <c r="I24" i="1"/>
  <c r="Y24" i="1" s="1"/>
  <c r="Z24" i="1" s="1"/>
  <c r="G24" i="1"/>
  <c r="H24" i="1" s="1"/>
  <c r="F24" i="1"/>
  <c r="V24" i="1" s="1"/>
  <c r="E24" i="1"/>
  <c r="U24" i="1" s="1"/>
  <c r="D24" i="1"/>
  <c r="T24" i="1" s="1"/>
  <c r="C24" i="1"/>
  <c r="S24" i="1" s="1"/>
  <c r="B24" i="1"/>
  <c r="Q23" i="1"/>
  <c r="R23" i="1" s="1"/>
  <c r="P23" i="1"/>
  <c r="O23" i="1"/>
  <c r="N23" i="1"/>
  <c r="M23" i="1"/>
  <c r="L23" i="1"/>
  <c r="K23" i="1"/>
  <c r="I23" i="1"/>
  <c r="Y23" i="1" s="1"/>
  <c r="Z23" i="1" s="1"/>
  <c r="H23" i="1"/>
  <c r="X23" i="1" s="1"/>
  <c r="G23" i="1"/>
  <c r="W23" i="1" s="1"/>
  <c r="F23" i="1"/>
  <c r="V23" i="1" s="1"/>
  <c r="E23" i="1"/>
  <c r="U23" i="1" s="1"/>
  <c r="D23" i="1"/>
  <c r="T23" i="1" s="1"/>
  <c r="C23" i="1"/>
  <c r="S23" i="1" s="1"/>
  <c r="B23" i="1"/>
  <c r="Q22" i="1"/>
  <c r="R22" i="1" s="1"/>
  <c r="O22" i="1"/>
  <c r="N22" i="1"/>
  <c r="P22" i="1" s="1"/>
  <c r="M22" i="1"/>
  <c r="L22" i="1"/>
  <c r="K22" i="1"/>
  <c r="I22" i="1"/>
  <c r="J22" i="1" s="1"/>
  <c r="G22" i="1"/>
  <c r="W22" i="1" s="1"/>
  <c r="F22" i="1"/>
  <c r="H22" i="1" s="1"/>
  <c r="E22" i="1"/>
  <c r="U22" i="1" s="1"/>
  <c r="D22" i="1"/>
  <c r="T22" i="1" s="1"/>
  <c r="C22" i="1"/>
  <c r="S22" i="1" s="1"/>
  <c r="B22" i="1"/>
  <c r="R21" i="1"/>
  <c r="Q21" i="1"/>
  <c r="O21" i="1"/>
  <c r="P21" i="1" s="1"/>
  <c r="N21" i="1"/>
  <c r="M21" i="1"/>
  <c r="L21" i="1"/>
  <c r="K21" i="1"/>
  <c r="J21" i="1"/>
  <c r="I21" i="1"/>
  <c r="Y21" i="1" s="1"/>
  <c r="Z21" i="1" s="1"/>
  <c r="G21" i="1"/>
  <c r="H21" i="1" s="1"/>
  <c r="F21" i="1"/>
  <c r="V21" i="1" s="1"/>
  <c r="E21" i="1"/>
  <c r="U21" i="1" s="1"/>
  <c r="D21" i="1"/>
  <c r="T21" i="1" s="1"/>
  <c r="C21" i="1"/>
  <c r="S21" i="1" s="1"/>
  <c r="B21" i="1"/>
  <c r="Q20" i="1"/>
  <c r="O20" i="1"/>
  <c r="N20" i="1"/>
  <c r="P20" i="1" s="1"/>
  <c r="M20" i="1"/>
  <c r="L20" i="1"/>
  <c r="K20" i="1"/>
  <c r="I20" i="1"/>
  <c r="J20" i="1" s="1"/>
  <c r="G20" i="1"/>
  <c r="W20" i="1" s="1"/>
  <c r="F20" i="1"/>
  <c r="H20" i="1" s="1"/>
  <c r="X20" i="1" s="1"/>
  <c r="E20" i="1"/>
  <c r="U20" i="1" s="1"/>
  <c r="D20" i="1"/>
  <c r="T20" i="1" s="1"/>
  <c r="C20" i="1"/>
  <c r="S20" i="1" s="1"/>
  <c r="B20" i="1"/>
  <c r="T19" i="1"/>
  <c r="Q19" i="1"/>
  <c r="R19" i="1" s="1"/>
  <c r="O19" i="1"/>
  <c r="N19" i="1"/>
  <c r="P19" i="1" s="1"/>
  <c r="M19" i="1"/>
  <c r="L19" i="1"/>
  <c r="K19" i="1"/>
  <c r="I19" i="1"/>
  <c r="J19" i="1" s="1"/>
  <c r="G19" i="1"/>
  <c r="W19" i="1" s="1"/>
  <c r="F19" i="1"/>
  <c r="H19" i="1" s="1"/>
  <c r="X19" i="1" s="1"/>
  <c r="E19" i="1"/>
  <c r="U19" i="1" s="1"/>
  <c r="D19" i="1"/>
  <c r="C19" i="1"/>
  <c r="S19" i="1" s="1"/>
  <c r="B19" i="1"/>
  <c r="R18" i="1"/>
  <c r="Q18" i="1"/>
  <c r="O18" i="1"/>
  <c r="N18" i="1"/>
  <c r="P18" i="1" s="1"/>
  <c r="M18" i="1"/>
  <c r="L18" i="1"/>
  <c r="K18" i="1"/>
  <c r="I18" i="1"/>
  <c r="Y18" i="1" s="1"/>
  <c r="Z18" i="1" s="1"/>
  <c r="G18" i="1"/>
  <c r="W18" i="1" s="1"/>
  <c r="F18" i="1"/>
  <c r="V18" i="1" s="1"/>
  <c r="E18" i="1"/>
  <c r="U18" i="1" s="1"/>
  <c r="D18" i="1"/>
  <c r="T18" i="1" s="1"/>
  <c r="C18" i="1"/>
  <c r="S18" i="1" s="1"/>
  <c r="B18" i="1"/>
  <c r="Q17" i="1"/>
  <c r="R17" i="1" s="1"/>
  <c r="O17" i="1"/>
  <c r="N17" i="1"/>
  <c r="P17" i="1" s="1"/>
  <c r="M17" i="1"/>
  <c r="L17" i="1"/>
  <c r="K17" i="1"/>
  <c r="I17" i="1"/>
  <c r="J17" i="1" s="1"/>
  <c r="G17" i="1"/>
  <c r="W17" i="1" s="1"/>
  <c r="F17" i="1"/>
  <c r="H17" i="1" s="1"/>
  <c r="E17" i="1"/>
  <c r="U17" i="1" s="1"/>
  <c r="D17" i="1"/>
  <c r="T17" i="1" s="1"/>
  <c r="C17" i="1"/>
  <c r="S17" i="1" s="1"/>
  <c r="B17" i="1"/>
  <c r="Q16" i="1"/>
  <c r="R16" i="1" s="1"/>
  <c r="O16" i="1"/>
  <c r="P16" i="1" s="1"/>
  <c r="N16" i="1"/>
  <c r="M16" i="1"/>
  <c r="L16" i="1"/>
  <c r="K16" i="1"/>
  <c r="I16" i="1"/>
  <c r="Y16" i="1" s="1"/>
  <c r="G16" i="1"/>
  <c r="H16" i="1" s="1"/>
  <c r="X16" i="1" s="1"/>
  <c r="F16" i="1"/>
  <c r="V16" i="1" s="1"/>
  <c r="E16" i="1"/>
  <c r="U16" i="1" s="1"/>
  <c r="D16" i="1"/>
  <c r="T16" i="1" s="1"/>
  <c r="C16" i="1"/>
  <c r="S16" i="1" s="1"/>
  <c r="B16" i="1"/>
  <c r="X15" i="1"/>
  <c r="Q15" i="1"/>
  <c r="R15" i="1" s="1"/>
  <c r="P15" i="1"/>
  <c r="O15" i="1"/>
  <c r="N15" i="1"/>
  <c r="M15" i="1"/>
  <c r="L15" i="1"/>
  <c r="K15" i="1"/>
  <c r="I15" i="1"/>
  <c r="J15" i="1" s="1"/>
  <c r="H15" i="1"/>
  <c r="G15" i="1"/>
  <c r="W15" i="1" s="1"/>
  <c r="F15" i="1"/>
  <c r="V15" i="1" s="1"/>
  <c r="E15" i="1"/>
  <c r="U15" i="1" s="1"/>
  <c r="D15" i="1"/>
  <c r="T15" i="1" s="1"/>
  <c r="C15" i="1"/>
  <c r="S15" i="1" s="1"/>
  <c r="B15" i="1"/>
  <c r="Y14" i="1"/>
  <c r="Z14" i="1" s="1"/>
  <c r="Q14" i="1"/>
  <c r="R14" i="1" s="1"/>
  <c r="O14" i="1"/>
  <c r="N14" i="1"/>
  <c r="P14" i="1" s="1"/>
  <c r="M14" i="1"/>
  <c r="L14" i="1"/>
  <c r="K14" i="1"/>
  <c r="I14" i="1"/>
  <c r="J14" i="1" s="1"/>
  <c r="G14" i="1"/>
  <c r="W14" i="1" s="1"/>
  <c r="F14" i="1"/>
  <c r="H14" i="1" s="1"/>
  <c r="X14" i="1" s="1"/>
  <c r="E14" i="1"/>
  <c r="U14" i="1" s="1"/>
  <c r="D14" i="1"/>
  <c r="T14" i="1" s="1"/>
  <c r="C14" i="1"/>
  <c r="S14" i="1" s="1"/>
  <c r="B14" i="1"/>
  <c r="R13" i="1"/>
  <c r="Q13" i="1"/>
  <c r="O13" i="1"/>
  <c r="P13" i="1" s="1"/>
  <c r="N13" i="1"/>
  <c r="M13" i="1"/>
  <c r="L13" i="1"/>
  <c r="K13" i="1"/>
  <c r="J13" i="1"/>
  <c r="I13" i="1"/>
  <c r="Y13" i="1" s="1"/>
  <c r="Z13" i="1" s="1"/>
  <c r="G13" i="1"/>
  <c r="H13" i="1" s="1"/>
  <c r="X13" i="1" s="1"/>
  <c r="F13" i="1"/>
  <c r="V13" i="1" s="1"/>
  <c r="E13" i="1"/>
  <c r="U13" i="1" s="1"/>
  <c r="D13" i="1"/>
  <c r="T13" i="1" s="1"/>
  <c r="C13" i="1"/>
  <c r="S13" i="1" s="1"/>
  <c r="B13" i="1"/>
  <c r="S12" i="1"/>
  <c r="Q12" i="1"/>
  <c r="R12" i="1" s="1"/>
  <c r="O12" i="1"/>
  <c r="N12" i="1"/>
  <c r="P12" i="1" s="1"/>
  <c r="M12" i="1"/>
  <c r="L12" i="1"/>
  <c r="K12" i="1"/>
  <c r="I12" i="1"/>
  <c r="J12" i="1" s="1"/>
  <c r="G12" i="1"/>
  <c r="W12" i="1" s="1"/>
  <c r="F12" i="1"/>
  <c r="H12" i="1" s="1"/>
  <c r="X12" i="1" s="1"/>
  <c r="E12" i="1"/>
  <c r="U12" i="1" s="1"/>
  <c r="D12" i="1"/>
  <c r="T12" i="1" s="1"/>
  <c r="C12" i="1"/>
  <c r="B12" i="1"/>
  <c r="Q11" i="1"/>
  <c r="R11" i="1" s="1"/>
  <c r="O11" i="1"/>
  <c r="N11" i="1"/>
  <c r="P11" i="1" s="1"/>
  <c r="M11" i="1"/>
  <c r="L11" i="1"/>
  <c r="K11" i="1"/>
  <c r="I11" i="1"/>
  <c r="Y11" i="1" s="1"/>
  <c r="G11" i="1"/>
  <c r="W11" i="1" s="1"/>
  <c r="F11" i="1"/>
  <c r="H11" i="1" s="1"/>
  <c r="E11" i="1"/>
  <c r="U11" i="1" s="1"/>
  <c r="D11" i="1"/>
  <c r="T11" i="1" s="1"/>
  <c r="C11" i="1"/>
  <c r="S11" i="1" s="1"/>
  <c r="B11" i="1"/>
  <c r="R10" i="1"/>
  <c r="Q10" i="1"/>
  <c r="O10" i="1"/>
  <c r="N10" i="1"/>
  <c r="P10" i="1" s="1"/>
  <c r="M10" i="1"/>
  <c r="L10" i="1"/>
  <c r="K10" i="1"/>
  <c r="J10" i="1"/>
  <c r="I10" i="1"/>
  <c r="Y10" i="1" s="1"/>
  <c r="G10" i="1"/>
  <c r="W10" i="1" s="1"/>
  <c r="F10" i="1"/>
  <c r="V10" i="1" s="1"/>
  <c r="E10" i="1"/>
  <c r="U10" i="1" s="1"/>
  <c r="D10" i="1"/>
  <c r="T10" i="1" s="1"/>
  <c r="C10" i="1"/>
  <c r="S10" i="1" s="1"/>
  <c r="B10" i="1"/>
  <c r="Q9" i="1"/>
  <c r="R9" i="1" s="1"/>
  <c r="O9" i="1"/>
  <c r="N9" i="1"/>
  <c r="P9" i="1" s="1"/>
  <c r="M9" i="1"/>
  <c r="L9" i="1"/>
  <c r="K9" i="1"/>
  <c r="I9" i="1"/>
  <c r="J9" i="1" s="1"/>
  <c r="G9" i="1"/>
  <c r="W9" i="1" s="1"/>
  <c r="F9" i="1"/>
  <c r="H9" i="1" s="1"/>
  <c r="E9" i="1"/>
  <c r="U9" i="1" s="1"/>
  <c r="D9" i="1"/>
  <c r="T9" i="1" s="1"/>
  <c r="C9" i="1"/>
  <c r="S9" i="1" s="1"/>
  <c r="B9" i="1"/>
  <c r="W8" i="1"/>
  <c r="Q8" i="1"/>
  <c r="R8" i="1" s="1"/>
  <c r="P8" i="1"/>
  <c r="O8" i="1"/>
  <c r="N8" i="1"/>
  <c r="M8" i="1"/>
  <c r="L8" i="1"/>
  <c r="K8" i="1"/>
  <c r="I8" i="1"/>
  <c r="Y8" i="1" s="1"/>
  <c r="Z8" i="1" s="1"/>
  <c r="G8" i="1"/>
  <c r="H8" i="1" s="1"/>
  <c r="X8" i="1" s="1"/>
  <c r="F8" i="1"/>
  <c r="V8" i="1" s="1"/>
  <c r="E8" i="1"/>
  <c r="U8" i="1" s="1"/>
  <c r="D8" i="1"/>
  <c r="T8" i="1" s="1"/>
  <c r="C8" i="1"/>
  <c r="S8" i="1" s="1"/>
  <c r="B8" i="1"/>
  <c r="Y7" i="1"/>
  <c r="Z7" i="1" s="1"/>
  <c r="Q7" i="1"/>
  <c r="R7" i="1" s="1"/>
  <c r="P7" i="1"/>
  <c r="O7" i="1"/>
  <c r="N7" i="1"/>
  <c r="M7" i="1"/>
  <c r="L7" i="1"/>
  <c r="K7" i="1"/>
  <c r="I7" i="1"/>
  <c r="J7" i="1" s="1"/>
  <c r="H7" i="1"/>
  <c r="X7" i="1" s="1"/>
  <c r="G7" i="1"/>
  <c r="W7" i="1" s="1"/>
  <c r="F7" i="1"/>
  <c r="V7" i="1" s="1"/>
  <c r="E7" i="1"/>
  <c r="U7" i="1" s="1"/>
  <c r="D7" i="1"/>
  <c r="T7" i="1" s="1"/>
  <c r="C7" i="1"/>
  <c r="S7" i="1" s="1"/>
  <c r="B7" i="1"/>
  <c r="Y6" i="1"/>
  <c r="Z6" i="1" s="1"/>
  <c r="Q6" i="1"/>
  <c r="R6" i="1" s="1"/>
  <c r="O6" i="1"/>
  <c r="N6" i="1"/>
  <c r="P6" i="1" s="1"/>
  <c r="M6" i="1"/>
  <c r="L6" i="1"/>
  <c r="L31" i="1" s="1"/>
  <c r="K6" i="1"/>
  <c r="J6" i="1"/>
  <c r="I6" i="1"/>
  <c r="G6" i="1"/>
  <c r="F6" i="1"/>
  <c r="H6" i="1" s="1"/>
  <c r="E6" i="1"/>
  <c r="D6" i="1"/>
  <c r="C6" i="1"/>
  <c r="S6" i="1" s="1"/>
  <c r="B6" i="1"/>
  <c r="A1" i="1"/>
  <c r="E31" i="1" l="1"/>
  <c r="V25" i="1"/>
  <c r="X11" i="1"/>
  <c r="X24" i="1"/>
  <c r="W24" i="1"/>
  <c r="X28" i="1"/>
  <c r="I31" i="1"/>
  <c r="G31" i="1"/>
  <c r="V17" i="1"/>
  <c r="X22" i="1"/>
  <c r="Q31" i="1"/>
  <c r="X9" i="1"/>
  <c r="Z10" i="1"/>
  <c r="Z11" i="1"/>
  <c r="X21" i="1"/>
  <c r="Y22" i="1"/>
  <c r="Z22" i="1" s="1"/>
  <c r="X27" i="1"/>
  <c r="J28" i="1"/>
  <c r="D31" i="1"/>
  <c r="M31" i="1"/>
  <c r="X17" i="1"/>
  <c r="V9" i="1"/>
  <c r="W16" i="1"/>
  <c r="R20" i="1"/>
  <c r="S31" i="1"/>
  <c r="S38" i="1" s="1"/>
  <c r="X29" i="1"/>
  <c r="Y30" i="1"/>
  <c r="Z30" i="1" s="1"/>
  <c r="X6" i="1"/>
  <c r="O31" i="1"/>
  <c r="K31" i="1"/>
  <c r="Z16" i="1"/>
  <c r="Y15" i="1"/>
  <c r="Z15" i="1" s="1"/>
  <c r="V19" i="1"/>
  <c r="T6" i="1"/>
  <c r="T31" i="1" s="1"/>
  <c r="T38" i="1" s="1"/>
  <c r="J8" i="1"/>
  <c r="Y9" i="1"/>
  <c r="Z9" i="1" s="1"/>
  <c r="H10" i="1"/>
  <c r="X10" i="1" s="1"/>
  <c r="V12" i="1"/>
  <c r="J16" i="1"/>
  <c r="Y17" i="1"/>
  <c r="Z17" i="1" s="1"/>
  <c r="H18" i="1"/>
  <c r="X18" i="1" s="1"/>
  <c r="V20" i="1"/>
  <c r="J24" i="1"/>
  <c r="Y25" i="1"/>
  <c r="Z25" i="1" s="1"/>
  <c r="H26" i="1"/>
  <c r="X26" i="1" s="1"/>
  <c r="V11" i="1"/>
  <c r="J23" i="1"/>
  <c r="V27" i="1"/>
  <c r="V28" i="1"/>
  <c r="U6" i="1"/>
  <c r="U31" i="1" s="1"/>
  <c r="J18" i="1"/>
  <c r="Y19" i="1"/>
  <c r="Z19" i="1" s="1"/>
  <c r="W21" i="1"/>
  <c r="V22" i="1"/>
  <c r="J26" i="1"/>
  <c r="Y27" i="1"/>
  <c r="Z27" i="1" s="1"/>
  <c r="W29" i="1"/>
  <c r="V30" i="1"/>
  <c r="F31" i="1"/>
  <c r="N31" i="1"/>
  <c r="C31" i="1"/>
  <c r="W13" i="1"/>
  <c r="W6" i="1"/>
  <c r="J11" i="1"/>
  <c r="Y20" i="1"/>
  <c r="Z20" i="1" s="1"/>
  <c r="Y28" i="1"/>
  <c r="Z28" i="1" s="1"/>
  <c r="V6" i="1"/>
  <c r="V14" i="1"/>
  <c r="Y12" i="1"/>
  <c r="Z12" i="1" s="1"/>
  <c r="P31" i="1" l="1"/>
  <c r="X31" i="1"/>
  <c r="X38" i="1" s="1"/>
  <c r="V31" i="1"/>
  <c r="H31" i="1"/>
  <c r="J31" i="1"/>
  <c r="Y31" i="1"/>
  <c r="R31" i="1"/>
  <c r="W31" i="1"/>
  <c r="Y38" i="1" l="1"/>
  <c r="Z31" i="1"/>
</calcChain>
</file>

<file path=xl/sharedStrings.xml><?xml version="1.0" encoding="utf-8"?>
<sst xmlns="http://schemas.openxmlformats.org/spreadsheetml/2006/main" count="62" uniqueCount="46">
  <si>
    <t>จำแนกตามกระทรวง เรียงลำดับผลการเบิกจ่ายจากน้อยไปมาก</t>
  </si>
  <si>
    <t>หน่วย : ล้านบาท</t>
  </si>
  <si>
    <t>ลำดับที่</t>
  </si>
  <si>
    <t>กระทรวง</t>
  </si>
  <si>
    <t>รายจ่ายประจำ</t>
  </si>
  <si>
    <t>รายจ่ายลงทุน</t>
  </si>
  <si>
    <t>รวม</t>
  </si>
  <si>
    <t>วงเงินงบประมาณ  หลังโอนเปลี่ยนแปลง</t>
  </si>
  <si>
    <t>งวด</t>
  </si>
  <si>
    <t>แผนการใช้จ่ายเงิน</t>
  </si>
  <si>
    <t>สำรองเงินมีหนี้</t>
  </si>
  <si>
    <t>PO</t>
  </si>
  <si>
    <t>PO+สำรองเงินมีหนี้</t>
  </si>
  <si>
    <t>เบิกจ่าย</t>
  </si>
  <si>
    <t>% เบิกจ่ายต่องบประมาณหลังโอนเปลี่ยนแปลง</t>
  </si>
  <si>
    <t>วงเงินงบประมาณหลังโอนเปลี่ยนแปลง</t>
  </si>
  <si>
    <t>08</t>
  </si>
  <si>
    <t>07</t>
  </si>
  <si>
    <t>12</t>
  </si>
  <si>
    <t>09</t>
  </si>
  <si>
    <t>18</t>
  </si>
  <si>
    <t>02</t>
  </si>
  <si>
    <t>22</t>
  </si>
  <si>
    <t>25</t>
  </si>
  <si>
    <t>16</t>
  </si>
  <si>
    <t>05</t>
  </si>
  <si>
    <t>21</t>
  </si>
  <si>
    <t>20</t>
  </si>
  <si>
    <t>06</t>
  </si>
  <si>
    <t>27</t>
  </si>
  <si>
    <t>11</t>
  </si>
  <si>
    <t>13</t>
  </si>
  <si>
    <t>15</t>
  </si>
  <si>
    <t>04</t>
  </si>
  <si>
    <t>03</t>
  </si>
  <si>
    <t>29</t>
  </si>
  <si>
    <t>01</t>
  </si>
  <si>
    <t>28</t>
  </si>
  <si>
    <t>23</t>
  </si>
  <si>
    <t>17</t>
  </si>
  <si>
    <t>97</t>
  </si>
  <si>
    <t>หมายเหตุ : 1. ข้อมูลเบื้องต้น</t>
  </si>
  <si>
    <t>ที่มา : ระบบการบริหารการเงินการคลังภาครัฐแบบอิเล็กทรอนิกส์ (GFMIS)</t>
  </si>
  <si>
    <t>รวบรวม : กรมบัญชีกลาง</t>
  </si>
  <si>
    <t>Check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</si>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</sst>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  <numFmt numFmtId="190" formatCode="#,##0.000;\-\ #,##0.000"/>
  </numFmts>
  <fonts count="12">
    <font>
      <sz val="10"/>
      <color indexed="8"/>
      <name val="Arial"/>
      <family val="2"/>
      <charset val="222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sz val="10"/>
      <color indexed="8"/>
      <name val="Arial"/>
      <family val="2"/>
      <charset val="22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Arial"/>
      <family val="2"/>
    </font>
    <font>
      <sz val="14"/>
      <name val="BrowalliaUPC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0" fontId="9" fillId="5" borderId="17" applyNumberFormat="0" applyProtection="0">
      <alignment horizontal="left" vertical="center" indent="1"/>
    </xf>
    <xf numFmtId="0" fontId="11" fillId="0" borderId="0"/>
  </cellStyleXfs>
  <cellXfs count="81">
    <xf numFmtId="0" fontId="0" fillId="0" borderId="0" xfId="0"/>
    <xf numFmtId="0" fontId="2" fillId="0" borderId="0" xfId="2" applyFont="1" applyFill="1" applyAlignment="1">
      <alignment horizontal="center"/>
    </xf>
    <xf numFmtId="0" fontId="4" fillId="0" borderId="0" xfId="2" applyFont="1" applyAlignment="1">
      <alignment horizontal="center"/>
    </xf>
    <xf numFmtId="0" fontId="1" fillId="0" borderId="0" xfId="2"/>
    <xf numFmtId="43" fontId="6" fillId="0" borderId="0" xfId="3" applyFont="1" applyFill="1" applyBorder="1" applyAlignment="1">
      <alignment horizontal="right"/>
    </xf>
    <xf numFmtId="187" fontId="6" fillId="2" borderId="1" xfId="3" applyNumberFormat="1" applyFont="1" applyFill="1" applyBorder="1" applyAlignment="1">
      <alignment horizontal="center" vertical="center"/>
    </xf>
    <xf numFmtId="188" fontId="7" fillId="2" borderId="2" xfId="3" applyNumberFormat="1" applyFont="1" applyFill="1" applyBorder="1" applyAlignment="1">
      <alignment horizontal="center" vertical="center" wrapText="1"/>
    </xf>
    <xf numFmtId="43" fontId="7" fillId="2" borderId="3" xfId="3" applyFont="1" applyFill="1" applyBorder="1" applyAlignment="1">
      <alignment horizontal="center" vertical="center"/>
    </xf>
    <xf numFmtId="43" fontId="7" fillId="2" borderId="4" xfId="3" applyFont="1" applyFill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2" borderId="3" xfId="3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 wrapText="1"/>
    </xf>
    <xf numFmtId="43" fontId="7" fillId="2" borderId="5" xfId="3" applyFont="1" applyFill="1" applyBorder="1" applyAlignment="1">
      <alignment horizontal="center" vertical="center" wrapText="1"/>
    </xf>
    <xf numFmtId="187" fontId="6" fillId="2" borderId="6" xfId="3" applyNumberFormat="1" applyFont="1" applyFill="1" applyBorder="1" applyAlignment="1">
      <alignment horizontal="center" vertical="center"/>
    </xf>
    <xf numFmtId="188" fontId="7" fillId="2" borderId="7" xfId="3" applyNumberFormat="1" applyFont="1" applyFill="1" applyBorder="1" applyAlignment="1">
      <alignment horizontal="center" vertical="center" wrapText="1"/>
    </xf>
    <xf numFmtId="43" fontId="7" fillId="2" borderId="6" xfId="3" applyFont="1" applyFill="1" applyBorder="1" applyAlignment="1">
      <alignment horizontal="center" vertical="center" wrapText="1"/>
    </xf>
    <xf numFmtId="43" fontId="7" fillId="2" borderId="8" xfId="3" applyFont="1" applyFill="1" applyBorder="1" applyAlignment="1">
      <alignment horizontal="center" vertical="center" wrapText="1"/>
    </xf>
    <xf numFmtId="43" fontId="7" fillId="3" borderId="8" xfId="3" applyFont="1" applyFill="1" applyBorder="1" applyAlignment="1">
      <alignment horizontal="center" vertical="center" wrapText="1"/>
    </xf>
    <xf numFmtId="43" fontId="7" fillId="2" borderId="9" xfId="3" applyFont="1" applyFill="1" applyBorder="1" applyAlignment="1">
      <alignment horizontal="center" vertical="center" wrapText="1"/>
    </xf>
    <xf numFmtId="187" fontId="6" fillId="2" borderId="10" xfId="3" applyNumberFormat="1" applyFont="1" applyFill="1" applyBorder="1" applyAlignment="1">
      <alignment horizontal="center" vertical="center"/>
    </xf>
    <xf numFmtId="188" fontId="6" fillId="4" borderId="11" xfId="3" applyNumberFormat="1" applyFont="1" applyFill="1" applyBorder="1" applyAlignment="1">
      <alignment vertical="center"/>
    </xf>
    <xf numFmtId="43" fontId="6" fillId="0" borderId="12" xfId="3" applyFont="1" applyFill="1" applyBorder="1" applyAlignment="1">
      <alignment vertical="center"/>
    </xf>
    <xf numFmtId="43" fontId="6" fillId="3" borderId="12" xfId="3" applyFont="1" applyFill="1" applyBorder="1" applyAlignment="1">
      <alignment vertical="center"/>
    </xf>
    <xf numFmtId="43" fontId="6" fillId="0" borderId="13" xfId="3" applyFont="1" applyFill="1" applyBorder="1" applyAlignment="1">
      <alignment horizontal="right" vertical="center"/>
    </xf>
    <xf numFmtId="43" fontId="8" fillId="0" borderId="12" xfId="3" applyFont="1" applyFill="1" applyBorder="1" applyAlignment="1">
      <alignment horizontal="right" vertical="center"/>
    </xf>
    <xf numFmtId="43" fontId="8" fillId="3" borderId="12" xfId="3" applyFont="1" applyFill="1" applyBorder="1" applyAlignment="1">
      <alignment horizontal="right" vertical="center"/>
    </xf>
    <xf numFmtId="43" fontId="8" fillId="0" borderId="14" xfId="3" applyFont="1" applyFill="1" applyBorder="1" applyAlignment="1">
      <alignment horizontal="right" vertical="center"/>
    </xf>
    <xf numFmtId="43" fontId="6" fillId="0" borderId="15" xfId="3" applyFont="1" applyFill="1" applyBorder="1" applyAlignment="1">
      <alignment vertical="center"/>
    </xf>
    <xf numFmtId="43" fontId="8" fillId="0" borderId="16" xfId="3" applyFont="1" applyFill="1" applyBorder="1" applyAlignment="1">
      <alignment horizontal="right" vertical="center"/>
    </xf>
    <xf numFmtId="43" fontId="8" fillId="3" borderId="16" xfId="3" applyFont="1" applyFill="1" applyBorder="1" applyAlignment="1">
      <alignment horizontal="right" vertical="center"/>
    </xf>
    <xf numFmtId="43" fontId="6" fillId="2" borderId="13" xfId="3" applyFont="1" applyFill="1" applyBorder="1" applyAlignment="1">
      <alignment horizontal="right" vertical="center"/>
    </xf>
    <xf numFmtId="0" fontId="9" fillId="5" borderId="17" xfId="4" quotePrefix="1" applyNumberFormat="1" applyProtection="1">
      <alignment horizontal="left" vertical="center" indent="1"/>
      <protection locked="0"/>
    </xf>
    <xf numFmtId="43" fontId="0" fillId="0" borderId="0" xfId="0" applyNumberFormat="1"/>
    <xf numFmtId="187" fontId="6" fillId="2" borderId="18" xfId="3" applyNumberFormat="1" applyFont="1" applyFill="1" applyBorder="1" applyAlignment="1">
      <alignment horizontal="center" vertical="center"/>
    </xf>
    <xf numFmtId="188" fontId="6" fillId="4" borderId="19" xfId="3" applyNumberFormat="1" applyFont="1" applyFill="1" applyBorder="1" applyAlignment="1">
      <alignment vertical="center"/>
    </xf>
    <xf numFmtId="43" fontId="6" fillId="0" borderId="18" xfId="3" applyFont="1" applyFill="1" applyBorder="1" applyAlignment="1">
      <alignment vertical="center"/>
    </xf>
    <xf numFmtId="43" fontId="6" fillId="0" borderId="20" xfId="3" applyFont="1" applyFill="1" applyBorder="1" applyAlignment="1">
      <alignment vertical="center"/>
    </xf>
    <xf numFmtId="43" fontId="6" fillId="3" borderId="20" xfId="3" applyFont="1" applyFill="1" applyBorder="1" applyAlignment="1">
      <alignment vertical="center"/>
    </xf>
    <xf numFmtId="43" fontId="6" fillId="0" borderId="19" xfId="3" applyFont="1" applyFill="1" applyBorder="1" applyAlignment="1">
      <alignment horizontal="right" vertical="center"/>
    </xf>
    <xf numFmtId="43" fontId="8" fillId="0" borderId="20" xfId="3" applyFont="1" applyFill="1" applyBorder="1" applyAlignment="1">
      <alignment horizontal="right" vertical="center"/>
    </xf>
    <xf numFmtId="43" fontId="8" fillId="3" borderId="20" xfId="3" applyFont="1" applyFill="1" applyBorder="1" applyAlignment="1">
      <alignment horizontal="right" vertical="center"/>
    </xf>
    <xf numFmtId="43" fontId="8" fillId="0" borderId="21" xfId="3" applyFont="1" applyFill="1" applyBorder="1" applyAlignment="1">
      <alignment horizontal="right" vertical="center"/>
    </xf>
    <xf numFmtId="43" fontId="6" fillId="2" borderId="19" xfId="3" applyFont="1" applyFill="1" applyBorder="1" applyAlignment="1">
      <alignment horizontal="right" vertical="center"/>
    </xf>
    <xf numFmtId="43" fontId="6" fillId="0" borderId="21" xfId="3" applyFont="1" applyFill="1" applyBorder="1" applyAlignment="1">
      <alignment horizontal="right" vertical="center"/>
    </xf>
    <xf numFmtId="0" fontId="9" fillId="5" borderId="17" xfId="4" quotePrefix="1" applyNumberFormat="1">
      <alignment horizontal="left" vertical="center" indent="1"/>
    </xf>
    <xf numFmtId="43" fontId="6" fillId="0" borderId="22" xfId="3" applyFont="1" applyFill="1" applyBorder="1" applyAlignment="1">
      <alignment vertical="center"/>
    </xf>
    <xf numFmtId="43" fontId="8" fillId="0" borderId="23" xfId="3" applyFont="1" applyFill="1" applyBorder="1" applyAlignment="1">
      <alignment horizontal="right" vertical="center"/>
    </xf>
    <xf numFmtId="43" fontId="8" fillId="3" borderId="23" xfId="3" applyFont="1" applyFill="1" applyBorder="1" applyAlignment="1">
      <alignment horizontal="right" vertical="center"/>
    </xf>
    <xf numFmtId="43" fontId="8" fillId="0" borderId="24" xfId="3" applyFont="1" applyFill="1" applyBorder="1" applyAlignment="1">
      <alignment horizontal="right" vertical="center"/>
    </xf>
    <xf numFmtId="43" fontId="7" fillId="6" borderId="25" xfId="3" applyFont="1" applyFill="1" applyBorder="1" applyAlignment="1">
      <alignment horizontal="center" vertical="center"/>
    </xf>
    <xf numFmtId="43" fontId="7" fillId="6" borderId="26" xfId="3" applyFont="1" applyFill="1" applyBorder="1" applyAlignment="1">
      <alignment horizontal="center" vertical="center"/>
    </xf>
    <xf numFmtId="43" fontId="7" fillId="6" borderId="25" xfId="3" applyNumberFormat="1" applyFont="1" applyFill="1" applyBorder="1" applyAlignment="1">
      <alignment vertical="center"/>
    </xf>
    <xf numFmtId="43" fontId="7" fillId="6" borderId="27" xfId="3" applyNumberFormat="1" applyFont="1" applyFill="1" applyBorder="1" applyAlignment="1">
      <alignment vertical="center"/>
    </xf>
    <xf numFmtId="43" fontId="7" fillId="3" borderId="27" xfId="3" applyFont="1" applyFill="1" applyBorder="1" applyAlignment="1">
      <alignment vertical="center"/>
    </xf>
    <xf numFmtId="43" fontId="7" fillId="6" borderId="28" xfId="3" applyFont="1" applyFill="1" applyBorder="1" applyAlignment="1">
      <alignment horizontal="right" vertical="center"/>
    </xf>
    <xf numFmtId="43" fontId="7" fillId="6" borderId="27" xfId="3" applyFont="1" applyFill="1" applyBorder="1" applyAlignment="1">
      <alignment vertical="center"/>
    </xf>
    <xf numFmtId="43" fontId="7" fillId="6" borderId="29" xfId="3" applyNumberFormat="1" applyFont="1" applyFill="1" applyBorder="1" applyAlignment="1">
      <alignment vertical="center"/>
    </xf>
    <xf numFmtId="43" fontId="7" fillId="6" borderId="30" xfId="3" applyFont="1" applyFill="1" applyBorder="1" applyAlignment="1">
      <alignment vertical="center"/>
    </xf>
    <xf numFmtId="43" fontId="7" fillId="3" borderId="30" xfId="3" applyFont="1" applyFill="1" applyBorder="1" applyAlignment="1">
      <alignment vertical="center"/>
    </xf>
    <xf numFmtId="0" fontId="10" fillId="0" borderId="0" xfId="0" applyFont="1" applyAlignment="1">
      <alignment vertical="center"/>
    </xf>
    <xf numFmtId="187" fontId="6" fillId="0" borderId="0" xfId="3" applyNumberFormat="1" applyFont="1" applyFill="1" applyAlignment="1">
      <alignment horizontal="center"/>
    </xf>
    <xf numFmtId="43" fontId="8" fillId="0" borderId="0" xfId="3" applyFont="1" applyFill="1" applyBorder="1" applyAlignment="1"/>
    <xf numFmtId="43" fontId="6" fillId="0" borderId="0" xfId="3" applyFont="1" applyFill="1" applyBorder="1" applyAlignment="1"/>
    <xf numFmtId="189" fontId="8" fillId="0" borderId="0" xfId="5" applyNumberFormat="1" applyFont="1" applyFill="1" applyBorder="1" applyAlignment="1">
      <alignment horizontal="right" vertical="center"/>
    </xf>
    <xf numFmtId="189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87" fontId="6" fillId="0" borderId="0" xfId="3" applyNumberFormat="1" applyFont="1" applyFill="1" applyAlignment="1">
      <alignment horizontal="center" vertical="center"/>
    </xf>
    <xf numFmtId="43" fontId="6" fillId="0" borderId="0" xfId="3" applyFont="1" applyFill="1" applyBorder="1" applyAlignment="1">
      <alignment horizontal="left" vertical="center" wrapText="1"/>
    </xf>
    <xf numFmtId="43" fontId="6" fillId="0" borderId="0" xfId="3" applyFont="1" applyFill="1" applyBorder="1" applyAlignment="1">
      <alignment vertical="center" wrapText="1"/>
    </xf>
    <xf numFmtId="189" fontId="6" fillId="0" borderId="0" xfId="3" applyNumberFormat="1" applyFont="1" applyFill="1" applyBorder="1" applyAlignment="1">
      <alignment vertical="center" wrapText="1"/>
    </xf>
    <xf numFmtId="189" fontId="6" fillId="0" borderId="0" xfId="3" applyNumberFormat="1" applyFont="1" applyFill="1" applyAlignment="1">
      <alignment vertical="center"/>
    </xf>
    <xf numFmtId="190" fontId="6" fillId="0" borderId="0" xfId="3" applyNumberFormat="1" applyFont="1" applyFill="1" applyBorder="1" applyAlignment="1">
      <alignment vertical="center" wrapText="1"/>
    </xf>
    <xf numFmtId="43" fontId="6" fillId="0" borderId="0" xfId="3" applyFont="1" applyFill="1" applyAlignment="1">
      <alignment vertical="center"/>
    </xf>
    <xf numFmtId="43" fontId="6" fillId="0" borderId="0" xfId="3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3" applyFont="1" applyFill="1" applyBorder="1"/>
    <xf numFmtId="0" fontId="4" fillId="0" borderId="0" xfId="2" applyFont="1"/>
    <xf numFmtId="43" fontId="4" fillId="0" borderId="0" xfId="2" applyNumberFormat="1" applyFont="1"/>
    <xf numFmtId="43" fontId="1" fillId="0" borderId="0" xfId="2" applyNumberFormat="1"/>
    <xf numFmtId="43" fontId="6" fillId="0" borderId="0" xfId="3" applyFont="1" applyFill="1"/>
    <xf numFmtId="43" fontId="4" fillId="0" borderId="0" xfId="1" applyFont="1"/>
  </cellXfs>
  <cellStyles count="6">
    <cellStyle name="Comma" xfId="1" builtinId="3"/>
    <cellStyle name="Comma 2" xfId="3"/>
    <cellStyle name="Normal" xfId="0" builtinId="0"/>
    <cellStyle name="Normal 2" xfId="2"/>
    <cellStyle name="Normal_กระทรวง" xfId="5"/>
    <cellStyle name="SAPBEXstdItem" xfId="4"/>
  </cellStyles>
  <dxfs count="5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36990~1\AppData\Local\Temp\Rar$DIb15164.9862\2564.11.26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5">
          <cell r="A35" t="str">
            <v>97</v>
          </cell>
          <cell r="B35" t="str">
            <v>เงินทุนสำรองจ่าย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สถาบันส่งเสริมศิลปหัตถกรรมไทย 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38">
          <cell r="A638" t="str">
            <v>97001</v>
          </cell>
          <cell r="B638" t="str">
            <v>เงินทุนสำรองจ่าย</v>
          </cell>
        </row>
        <row r="639">
          <cell r="A639" t="str">
            <v>01039</v>
          </cell>
          <cell r="B639" t="str">
            <v>สำนักงานคณะกรรมการการรักษาความมั่นคงปลอดภัยไซเบอร์แห่งชาติ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89">
          <cell r="A889" t="str">
            <v>658060145001</v>
          </cell>
          <cell r="B889" t="str">
            <v>กองทุนหมู่บ้านและชุมชนเมืองแห่งชาติ</v>
          </cell>
        </row>
        <row r="890">
          <cell r="A890" t="str">
            <v>658060345002</v>
          </cell>
          <cell r="B890" t="str">
            <v>โครงการกองทุนการออมแห่งชาติ</v>
          </cell>
        </row>
        <row r="891">
          <cell r="A891" t="str">
            <v>658060418001</v>
          </cell>
          <cell r="B891" t="str">
            <v>โครงการกองทุนจัดรูปที่ดินเพื่อพัฒนาพื้นที่</v>
          </cell>
        </row>
        <row r="892">
          <cell r="A892" t="str">
            <v>658060660001</v>
          </cell>
          <cell r="B892" t="str">
            <v>โครงการกองทุนยุติธรรม</v>
          </cell>
        </row>
        <row r="893">
          <cell r="A893" t="str">
            <v>658060743001</v>
          </cell>
          <cell r="B893" t="str">
            <v>กองทุนเพื่อความเสมอภาคทางการศึกษา</v>
          </cell>
        </row>
        <row r="894">
          <cell r="A894" t="str">
            <v>658080805077</v>
          </cell>
          <cell r="B894" t="str">
            <v>กองทุนเพื่อการป้องกันและปราบปรามการค้ามนุษย์</v>
          </cell>
        </row>
        <row r="895">
          <cell r="A895" t="str">
            <v>658080813016</v>
          </cell>
          <cell r="B895" t="str">
            <v>กองทุนเพื่อการพัฒนาพรรคการเมือง</v>
          </cell>
        </row>
        <row r="896">
          <cell r="A896" t="str">
            <v>658080815082</v>
          </cell>
          <cell r="B896" t="str">
            <v>กองทุนรวมเพื่อช่วยเหลือเกษตรกร</v>
          </cell>
        </row>
        <row r="897">
          <cell r="A897" t="str">
            <v>658080823001</v>
          </cell>
          <cell r="B897" t="str">
            <v>กองทุนส่งเสริมวิสาหกิจขนาดกลางและขนาดย่อม</v>
          </cell>
        </row>
        <row r="898">
          <cell r="A898" t="str">
            <v>658080826006</v>
          </cell>
          <cell r="B898" t="str">
            <v>กองทุนส่งเสริมวิทยาศาสตร์ วิจัยและนวัตกรรม</v>
          </cell>
        </row>
        <row r="899">
          <cell r="A899" t="str">
            <v>658080828005</v>
          </cell>
          <cell r="B899" t="str">
            <v>กองทุนพัฒนาเขตพัฒนาพิเศษภาคตะวันออก</v>
          </cell>
        </row>
        <row r="900">
          <cell r="A900" t="str">
            <v>658080829058</v>
          </cell>
          <cell r="B900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901">
          <cell r="A901" t="str">
            <v>658080833018</v>
          </cell>
          <cell r="B901" t="str">
            <v>กองทุนการแพทย์ฉุกเฉิน</v>
          </cell>
        </row>
        <row r="902">
          <cell r="A902" t="str">
            <v>658080836034</v>
          </cell>
          <cell r="B902" t="str">
            <v>กองทุนส่งเสริมศิลปะร่วมสมัย</v>
          </cell>
        </row>
        <row r="903">
          <cell r="A903" t="str">
            <v>658080836049</v>
          </cell>
          <cell r="B903" t="str">
            <v>กองทุนส่งเสริมการเผยแผ่พระพุทธศาสนาเฉลิมพระเกียรติ 80 พรรษา</v>
          </cell>
        </row>
        <row r="904">
          <cell r="A904" t="str">
            <v>658080836052</v>
          </cell>
          <cell r="B904" t="str">
            <v>กองทุนภูมิปัญญาการแพทย์แผนไทย</v>
          </cell>
        </row>
        <row r="905">
          <cell r="A905" t="str">
            <v>6580808360A1</v>
          </cell>
          <cell r="B905" t="str">
            <v>กองทุนส่งเสริมงานจดหมายเหตุ</v>
          </cell>
        </row>
        <row r="906">
          <cell r="A906" t="str">
            <v>6580808370D5</v>
          </cell>
          <cell r="B906" t="str">
            <v>กองทุนพัฒนาบทบาทสตรี</v>
          </cell>
        </row>
        <row r="907">
          <cell r="A907" t="str">
            <v>658080842022</v>
          </cell>
          <cell r="B907" t="str">
            <v>กองทุนหลักประกันสุขภาพแห่งชาติ</v>
          </cell>
        </row>
        <row r="908">
          <cell r="A908" t="str">
            <v>658080842066</v>
          </cell>
          <cell r="B908" t="str">
            <v>กองทุนคุ้มครองเด็ก</v>
          </cell>
        </row>
        <row r="909">
          <cell r="A909" t="str">
            <v>658080845012</v>
          </cell>
          <cell r="B909" t="str">
            <v>กองทุนประชารัฐสวัสดิการเพื่อเศรษฐกิจฐานราก</v>
          </cell>
        </row>
        <row r="910">
          <cell r="A910" t="str">
            <v>658080846062</v>
          </cell>
          <cell r="B910" t="str">
            <v>กองทุนผู้สูงอายุ</v>
          </cell>
        </row>
        <row r="911">
          <cell r="A911" t="str">
            <v>658080846066</v>
          </cell>
          <cell r="B911" t="str">
            <v>กองทุนส่งเสริมงานวัฒนธรรม</v>
          </cell>
        </row>
        <row r="912">
          <cell r="A912" t="str">
            <v>658080846068</v>
          </cell>
          <cell r="B912" t="str">
            <v>กองทุนส่งเสริมความเท่าเทียมระหว่างเพศ</v>
          </cell>
        </row>
        <row r="913">
          <cell r="A913" t="str">
            <v>658080846079</v>
          </cell>
          <cell r="B913" t="str">
            <v>กองทุนส่งเสริมการจัดสวัสดิการสังคม</v>
          </cell>
        </row>
        <row r="914">
          <cell r="A914" t="str">
            <v>6580808530J4</v>
          </cell>
          <cell r="B914" t="str">
            <v>กองทุนจัดรูปที่ดิน</v>
          </cell>
        </row>
        <row r="915">
          <cell r="A915" t="str">
            <v>6580808550B3</v>
          </cell>
          <cell r="B915" t="str">
            <v>กองทุนเพื่อการสืบสวนและสอบสวนคดีอาญา</v>
          </cell>
        </row>
        <row r="916">
          <cell r="A916" t="str">
            <v>658080860015</v>
          </cell>
          <cell r="B916" t="str">
            <v>กองทุนป้องกันและปราบปรามการทุจริตแห่งชาติ</v>
          </cell>
        </row>
        <row r="917">
          <cell r="A917" t="str">
            <v>658080860016</v>
          </cell>
          <cell r="B917" t="str">
            <v>กองทุนเพื่อผู้เคยเป็นสมาชิกรัฐสภา</v>
          </cell>
        </row>
        <row r="932">
          <cell r="A932" t="str">
            <v>756UA</v>
          </cell>
          <cell r="B932" t="str">
            <v>เทศบาลนครเกาะสมุย</v>
          </cell>
        </row>
        <row r="933">
          <cell r="A933" t="str">
            <v>751CJ</v>
          </cell>
          <cell r="B933" t="str">
            <v>เทศบาลนครขอนแก่น</v>
          </cell>
        </row>
        <row r="934">
          <cell r="A934" t="str">
            <v>751SW</v>
          </cell>
          <cell r="B934" t="str">
            <v>เทศบาลนครเจ้าพระยาสุรศักดิ์</v>
          </cell>
        </row>
        <row r="935">
          <cell r="A935" t="str">
            <v>7521Y</v>
          </cell>
          <cell r="B935" t="str">
            <v>เทศบาลนครเชียงราย</v>
          </cell>
        </row>
        <row r="936">
          <cell r="A936" t="str">
            <v>75266</v>
          </cell>
          <cell r="B936" t="str">
            <v>เทศบาลนครเชียงใหม่</v>
          </cell>
        </row>
        <row r="937">
          <cell r="A937" t="str">
            <v>752CE</v>
          </cell>
          <cell r="B937" t="str">
            <v>เทศบาลนครตรัง</v>
          </cell>
        </row>
        <row r="938">
          <cell r="A938" t="str">
            <v>752LB</v>
          </cell>
          <cell r="B938" t="str">
            <v>เทศบาลนครนครปฐม</v>
          </cell>
        </row>
        <row r="939">
          <cell r="A939" t="str">
            <v>752SJ</v>
          </cell>
          <cell r="B939" t="str">
            <v>เทศบาลนครนครราชสีมา</v>
          </cell>
        </row>
        <row r="940">
          <cell r="A940" t="str">
            <v>7532B</v>
          </cell>
          <cell r="B940" t="str">
            <v>เทศบาลนครนครศรีธรรมราช</v>
          </cell>
        </row>
        <row r="941">
          <cell r="A941" t="str">
            <v>7537S</v>
          </cell>
          <cell r="B941" t="str">
            <v>เทศบาลนครนครสวรรค์</v>
          </cell>
        </row>
        <row r="942">
          <cell r="A942" t="str">
            <v>753C0</v>
          </cell>
          <cell r="B942" t="str">
            <v>เทศบาลนครนนทบุรี</v>
          </cell>
        </row>
        <row r="943">
          <cell r="A943" t="str">
            <v>753D3</v>
          </cell>
          <cell r="B943" t="str">
            <v>เทศบาลนครปากเกร็ด</v>
          </cell>
        </row>
        <row r="944">
          <cell r="A944" t="str">
            <v>7541X</v>
          </cell>
          <cell r="B944" t="str">
            <v>เทศบาลนครพระนครศรีอยุธยา</v>
          </cell>
        </row>
        <row r="945">
          <cell r="A945" t="str">
            <v>754FE</v>
          </cell>
          <cell r="B945" t="str">
            <v>เทศบาลนครพิษณุโลก</v>
          </cell>
        </row>
        <row r="946">
          <cell r="A946" t="str">
            <v>754T6</v>
          </cell>
          <cell r="B946" t="str">
            <v>เทศบาลนครภูเก็ต</v>
          </cell>
        </row>
        <row r="947">
          <cell r="A947" t="str">
            <v>752HV</v>
          </cell>
          <cell r="B947" t="str">
            <v>เทศบาลนครแม่สอด</v>
          </cell>
        </row>
        <row r="948">
          <cell r="A948" t="str">
            <v>7553M</v>
          </cell>
          <cell r="B948" t="str">
            <v>เทศบาลนครยะลา</v>
          </cell>
        </row>
        <row r="949">
          <cell r="A949" t="str">
            <v>755CC</v>
          </cell>
          <cell r="B949" t="str">
            <v>เทศบาลนครระยอง</v>
          </cell>
        </row>
        <row r="950">
          <cell r="A950" t="str">
            <v>753TG</v>
          </cell>
          <cell r="B950" t="str">
            <v>เทศบาลนครรังสิต</v>
          </cell>
        </row>
        <row r="951">
          <cell r="A951" t="str">
            <v>755MD</v>
          </cell>
          <cell r="B951" t="str">
            <v>เทศบาลนครลำปาง</v>
          </cell>
        </row>
        <row r="952">
          <cell r="A952" t="str">
            <v>7561H</v>
          </cell>
          <cell r="B952" t="str">
            <v>เทศบาลนครสกลนคร</v>
          </cell>
        </row>
        <row r="953">
          <cell r="A953" t="str">
            <v>7565M</v>
          </cell>
          <cell r="B953" t="str">
            <v>เทศบาลนครสงขลา</v>
          </cell>
        </row>
        <row r="954">
          <cell r="A954" t="str">
            <v>756B1</v>
          </cell>
          <cell r="B954" t="str">
            <v>เทศบาลนครสมุทรปราการ</v>
          </cell>
        </row>
        <row r="955">
          <cell r="A955" t="str">
            <v>756DJ</v>
          </cell>
          <cell r="B955" t="str">
            <v>เทศบาลนครสมุทรสาคร</v>
          </cell>
        </row>
        <row r="956">
          <cell r="A956" t="str">
            <v>756TE</v>
          </cell>
          <cell r="B956" t="str">
            <v>เทศบาลนครสุราษฎร์ธานี</v>
          </cell>
        </row>
        <row r="957">
          <cell r="A957" t="str">
            <v>7568J</v>
          </cell>
          <cell r="B957" t="str">
            <v>เทศบาลนครหาดใหญ่</v>
          </cell>
        </row>
        <row r="958">
          <cell r="A958" t="str">
            <v>751SV</v>
          </cell>
          <cell r="B958" t="str">
            <v>เทศบาลนครแหลมฉบัง</v>
          </cell>
        </row>
        <row r="959">
          <cell r="A959" t="str">
            <v>756E2</v>
          </cell>
          <cell r="B959" t="str">
            <v>เทศบาลนครอ้อมน้อย</v>
          </cell>
        </row>
        <row r="960">
          <cell r="A960" t="str">
            <v>757AD</v>
          </cell>
          <cell r="B960" t="str">
            <v>เทศบาลนครอุดรธานี</v>
          </cell>
        </row>
        <row r="961">
          <cell r="A961" t="str">
            <v>757KY</v>
          </cell>
          <cell r="B961" t="str">
            <v>เทศบาลนครอุบลราชธานี</v>
          </cell>
        </row>
        <row r="962">
          <cell r="A962" t="str">
            <v>756E1</v>
          </cell>
          <cell r="B962" t="str">
            <v>เทศบาลเมืองกระทุ่มแบน</v>
          </cell>
        </row>
        <row r="963">
          <cell r="A963" t="str">
            <v>752P4</v>
          </cell>
          <cell r="B963" t="str">
            <v>เทศบาลเมืองกระทุ่มล้ม</v>
          </cell>
        </row>
        <row r="964">
          <cell r="A964" t="str">
            <v>751F9</v>
          </cell>
          <cell r="B964" t="str">
            <v>เทศบาลเมืองกระนวน</v>
          </cell>
        </row>
        <row r="965">
          <cell r="A965" t="str">
            <v>75100</v>
          </cell>
          <cell r="B965" t="str">
            <v>เทศบาลเมืองกระบี่</v>
          </cell>
        </row>
        <row r="966">
          <cell r="A966" t="str">
            <v>754TD</v>
          </cell>
          <cell r="B966" t="str">
            <v>เทศบาลเมืองกะทู้</v>
          </cell>
        </row>
        <row r="967">
          <cell r="A967" t="str">
            <v>752CW</v>
          </cell>
          <cell r="B967" t="str">
            <v>เทศบาลเมืองกันตัง</v>
          </cell>
        </row>
        <row r="968">
          <cell r="A968" t="str">
            <v>755WQ</v>
          </cell>
          <cell r="B968" t="str">
            <v>เทศบาลเมืองกันทรลักษ์</v>
          </cell>
        </row>
        <row r="969">
          <cell r="A969" t="str">
            <v>7511U</v>
          </cell>
          <cell r="B969" t="str">
            <v>เทศบาลเมืองกาญจนบุรี</v>
          </cell>
        </row>
        <row r="970">
          <cell r="A970" t="str">
            <v>7515F</v>
          </cell>
          <cell r="B970" t="str">
            <v>เทศบาลเมืองกาฬสินธุ์</v>
          </cell>
        </row>
        <row r="971">
          <cell r="A971" t="str">
            <v>7567Z</v>
          </cell>
          <cell r="B971" t="str">
            <v>เทศบาลเมืองกำแพงเพชร</v>
          </cell>
        </row>
        <row r="972">
          <cell r="A972" t="str">
            <v>7519V</v>
          </cell>
          <cell r="B972" t="str">
            <v>เทศบาลเมืองกำแพงเพชร</v>
          </cell>
        </row>
        <row r="973">
          <cell r="A973" t="str">
            <v>7516H</v>
          </cell>
          <cell r="B973" t="str">
            <v>เทศบาลเมืองกุฉินารายณ์</v>
          </cell>
        </row>
        <row r="974">
          <cell r="A974" t="str">
            <v>756GX</v>
          </cell>
          <cell r="B974" t="str">
            <v>เทศบาลเมืองแก่งคอย</v>
          </cell>
        </row>
        <row r="975">
          <cell r="A975" t="str">
            <v>751KK</v>
          </cell>
          <cell r="B975" t="str">
            <v>เทศบาลเมืองขลุง</v>
          </cell>
        </row>
        <row r="976">
          <cell r="A976" t="str">
            <v>755MC</v>
          </cell>
          <cell r="B976" t="str">
            <v>เทศบาลเมืองเขลางค์นคร</v>
          </cell>
        </row>
        <row r="977">
          <cell r="A977" t="str">
            <v>7565N</v>
          </cell>
          <cell r="B977" t="str">
            <v>เทศบาลเมืองเขารูปช้าง</v>
          </cell>
        </row>
        <row r="978">
          <cell r="A978" t="str">
            <v>755HU</v>
          </cell>
          <cell r="B978" t="str">
            <v>เทศบาลเมืองเขาสามยอด</v>
          </cell>
        </row>
        <row r="979">
          <cell r="A979" t="str">
            <v>756E6</v>
          </cell>
          <cell r="B979" t="str">
            <v>เทศบาลเมืองคลองมะเดื่อ</v>
          </cell>
        </row>
        <row r="980">
          <cell r="A980" t="str">
            <v>753TA</v>
          </cell>
          <cell r="B980" t="str">
            <v>เทศบาลเมืองคลองหลวง</v>
          </cell>
        </row>
        <row r="981">
          <cell r="A981" t="str">
            <v>7568N</v>
          </cell>
          <cell r="B981" t="str">
            <v>เทศบาลเมืองคลองแห</v>
          </cell>
        </row>
        <row r="982">
          <cell r="A982" t="str">
            <v>7568K</v>
          </cell>
          <cell r="B982" t="str">
            <v>เทศบาลเมืองควนลัง</v>
          </cell>
        </row>
        <row r="983">
          <cell r="A983" t="str">
            <v>7568M</v>
          </cell>
          <cell r="B983" t="str">
            <v>เทศบาลเมืองคอหงส์</v>
          </cell>
        </row>
        <row r="984">
          <cell r="A984" t="str">
            <v>753U2</v>
          </cell>
          <cell r="B984" t="str">
            <v>เทศบาลเมืองคูคต</v>
          </cell>
        </row>
        <row r="985">
          <cell r="A985" t="str">
            <v>751KC</v>
          </cell>
          <cell r="B985" t="str">
            <v>เทศบาลเมืองจันทนิมิต</v>
          </cell>
        </row>
        <row r="986">
          <cell r="A986" t="str">
            <v>751K4</v>
          </cell>
          <cell r="B986" t="str">
            <v>เทศบาลเมืองจันทบุรี</v>
          </cell>
        </row>
        <row r="987">
          <cell r="A987" t="str">
            <v>757L4</v>
          </cell>
          <cell r="B987" t="str">
            <v>เทศบาลเมืองแจระแม</v>
          </cell>
        </row>
        <row r="988">
          <cell r="A988" t="str">
            <v>751MJ</v>
          </cell>
          <cell r="B988" t="str">
            <v>เทศบาลเมืองฉะเชิงเทรา</v>
          </cell>
        </row>
        <row r="989">
          <cell r="A989" t="str">
            <v>751QR</v>
          </cell>
          <cell r="B989" t="str">
            <v>เทศบาลเมืองชลบุรี</v>
          </cell>
        </row>
        <row r="990">
          <cell r="A990" t="str">
            <v>754KD</v>
          </cell>
          <cell r="B990" t="str">
            <v>เทศบาลเมืองชะอำ</v>
          </cell>
        </row>
        <row r="991">
          <cell r="A991" t="str">
            <v>751TN</v>
          </cell>
          <cell r="B991" t="str">
            <v>เทศบาลเมืองชัยนาท</v>
          </cell>
        </row>
        <row r="992">
          <cell r="A992" t="str">
            <v>751VF</v>
          </cell>
          <cell r="B992" t="str">
            <v>เทศบาลเมืองชัยภูมิ</v>
          </cell>
        </row>
        <row r="993">
          <cell r="A993" t="str">
            <v>751ZN</v>
          </cell>
          <cell r="B993" t="str">
            <v>เทศบาลเมืองชุมพร</v>
          </cell>
        </row>
        <row r="994">
          <cell r="A994" t="str">
            <v>751DW</v>
          </cell>
          <cell r="B994" t="str">
            <v>เทศบาลเมืองชุมแพ</v>
          </cell>
        </row>
        <row r="995">
          <cell r="A995" t="str">
            <v>7538M</v>
          </cell>
          <cell r="B995" t="str">
            <v>เทศบาลเมืองชุมแสง</v>
          </cell>
        </row>
        <row r="996">
          <cell r="A996" t="str">
            <v>753M2</v>
          </cell>
          <cell r="B996" t="str">
            <v>เทศบาลเมืองชุมเห็ด</v>
          </cell>
        </row>
        <row r="997">
          <cell r="A997" t="str">
            <v>7547N</v>
          </cell>
          <cell r="B997" t="str">
            <v>เทศบาลเมืองดอกคำใต้</v>
          </cell>
        </row>
        <row r="998">
          <cell r="A998" t="str">
            <v>756U5</v>
          </cell>
          <cell r="B998" t="str">
            <v>เทศบาลเมืองดอนสัก</v>
          </cell>
        </row>
        <row r="999">
          <cell r="A999" t="str">
            <v>757MQ</v>
          </cell>
          <cell r="B999" t="str">
            <v>เทศบาลเมืองเดชอุดม</v>
          </cell>
        </row>
        <row r="1000">
          <cell r="A1000" t="str">
            <v>7529X</v>
          </cell>
          <cell r="B1000" t="str">
            <v>เทศบาลเมืองต้นเปา</v>
          </cell>
        </row>
        <row r="1001">
          <cell r="A1001" t="str">
            <v>752FB</v>
          </cell>
          <cell r="B1001" t="str">
            <v>เทศบาลเมืองตราด</v>
          </cell>
        </row>
        <row r="1002">
          <cell r="A1002" t="str">
            <v>7549G</v>
          </cell>
          <cell r="B1002" t="str">
            <v>เทศบาลเมืองตะกั่วป่า</v>
          </cell>
        </row>
        <row r="1003">
          <cell r="A1003" t="str">
            <v>754DB</v>
          </cell>
          <cell r="B1003" t="str">
            <v>เทศบาลเมืองตะพานหิน</v>
          </cell>
        </row>
        <row r="1004">
          <cell r="A1004" t="str">
            <v>7540F</v>
          </cell>
          <cell r="B1004" t="str">
            <v>เทศบาลเมืองตะลุบัน</v>
          </cell>
        </row>
        <row r="1005">
          <cell r="A1005" t="str">
            <v>752GM</v>
          </cell>
          <cell r="B1005" t="str">
            <v>เทศบาลเมืองตาก</v>
          </cell>
        </row>
        <row r="1006">
          <cell r="A1006" t="str">
            <v>753DK</v>
          </cell>
          <cell r="B1006" t="str">
            <v>เทศบาลเมืองตากใบ</v>
          </cell>
        </row>
        <row r="1007">
          <cell r="A1007" t="str">
            <v>7539V</v>
          </cell>
          <cell r="B1007" t="str">
            <v>เทศบาลเมืองตาคลี</v>
          </cell>
        </row>
        <row r="1008">
          <cell r="A1008" t="str">
            <v>756GY</v>
          </cell>
          <cell r="B1008" t="str">
            <v>เทศบาลเมืองทับกวาง</v>
          </cell>
        </row>
        <row r="1009">
          <cell r="A1009" t="str">
            <v>756WT</v>
          </cell>
          <cell r="B1009" t="str">
            <v>เทศบาลเมืองท่าข้าม</v>
          </cell>
        </row>
        <row r="1010">
          <cell r="A1010" t="str">
            <v>753T9</v>
          </cell>
          <cell r="B1010" t="str">
            <v>เทศบาลเมืองท่าโขลง</v>
          </cell>
        </row>
        <row r="1011">
          <cell r="A1011" t="str">
            <v>751KA</v>
          </cell>
          <cell r="B1011" t="str">
            <v>เทศบาลเมืองท่าช้าง</v>
          </cell>
        </row>
        <row r="1012">
          <cell r="A1012" t="str">
            <v>75732</v>
          </cell>
          <cell r="B1012" t="str">
            <v>เทศบาลเมืองท่าบ่อ</v>
          </cell>
        </row>
        <row r="1013">
          <cell r="A1013" t="str">
            <v>755FV</v>
          </cell>
          <cell r="B1013" t="str">
            <v>เทศบาลเมืองท่าผา</v>
          </cell>
        </row>
        <row r="1014">
          <cell r="A1014" t="str">
            <v>75137</v>
          </cell>
          <cell r="B1014" t="str">
            <v>เทศบาลเมืองท่าเรือพระแท่น</v>
          </cell>
        </row>
        <row r="1015">
          <cell r="A1015" t="str">
            <v>751KX</v>
          </cell>
          <cell r="B1015" t="str">
            <v>เทศบาลเมืองท่าใหม่</v>
          </cell>
        </row>
        <row r="1016">
          <cell r="A1016" t="str">
            <v>7568S</v>
          </cell>
          <cell r="B1016" t="str">
            <v>เทศบาลเมืองทุ่งตำเสา</v>
          </cell>
        </row>
        <row r="1017">
          <cell r="A1017" t="str">
            <v>7534R</v>
          </cell>
          <cell r="B1017" t="str">
            <v>เทศบาลเมืองทุ่งสง</v>
          </cell>
        </row>
        <row r="1018">
          <cell r="A1018" t="str">
            <v>752JN</v>
          </cell>
          <cell r="B1018" t="str">
            <v>เทศบาลเมืองนครนายก</v>
          </cell>
        </row>
        <row r="1019">
          <cell r="A1019" t="str">
            <v>752LD</v>
          </cell>
          <cell r="B1019" t="str">
            <v>เทศบาลเมืองนครปฐม</v>
          </cell>
        </row>
        <row r="1020">
          <cell r="A1020" t="str">
            <v>752PF</v>
          </cell>
          <cell r="B1020" t="str">
            <v>เทศบาลเมืองนครพนม</v>
          </cell>
        </row>
        <row r="1021">
          <cell r="A1021" t="str">
            <v>753DC</v>
          </cell>
          <cell r="B1021" t="str">
            <v>เทศบาลเมืองนราธิวาส</v>
          </cell>
        </row>
        <row r="1022">
          <cell r="A1022" t="str">
            <v>753MV</v>
          </cell>
          <cell r="B1022" t="str">
            <v>เทศบาลเมืองนางรอง</v>
          </cell>
        </row>
        <row r="1023">
          <cell r="A1023" t="str">
            <v>753FY</v>
          </cell>
          <cell r="B1023" t="str">
            <v>เทศบาลเมืองน่าน</v>
          </cell>
        </row>
        <row r="1024">
          <cell r="A1024" t="str">
            <v>756VQ</v>
          </cell>
          <cell r="B1024" t="str">
            <v>เทศบาลเมืองนาสาร</v>
          </cell>
        </row>
        <row r="1025">
          <cell r="A1025" t="str">
            <v>757AH</v>
          </cell>
          <cell r="B1025" t="str">
            <v>เทศบาลเมืองโนนสูง-น้ำคำ</v>
          </cell>
        </row>
        <row r="1026">
          <cell r="A1026" t="str">
            <v>752WT</v>
          </cell>
          <cell r="B1026" t="str">
            <v>เทศบาลเมืองบัวใหญ่</v>
          </cell>
        </row>
        <row r="1027">
          <cell r="A1027" t="str">
            <v>753C6</v>
          </cell>
          <cell r="B1027" t="str">
            <v>เทศบาลเมืองบางกรวย</v>
          </cell>
        </row>
        <row r="1028">
          <cell r="A1028" t="str">
            <v>756BR</v>
          </cell>
          <cell r="B1028" t="str">
            <v>เทศบาลเมืองบางแก้ว</v>
          </cell>
        </row>
        <row r="1029">
          <cell r="A1029" t="str">
            <v>753CQ</v>
          </cell>
          <cell r="B1029" t="str">
            <v>เทศบาลเมืองบางคูรัด</v>
          </cell>
        </row>
        <row r="1030">
          <cell r="A1030" t="str">
            <v>753T1</v>
          </cell>
          <cell r="B1030" t="str">
            <v>เทศบาลเมืองบางคูวัด</v>
          </cell>
        </row>
        <row r="1031">
          <cell r="A1031" t="str">
            <v>753CM</v>
          </cell>
          <cell r="B1031" t="str">
            <v>เทศบาลเมืองบางบัวทอง</v>
          </cell>
        </row>
        <row r="1032">
          <cell r="A1032" t="str">
            <v>754DP</v>
          </cell>
          <cell r="B1032" t="str">
            <v>เทศบาลเมืองบางมูลนาก</v>
          </cell>
        </row>
        <row r="1033">
          <cell r="A1033" t="str">
            <v>756L1</v>
          </cell>
          <cell r="B1033" t="str">
            <v>เทศบาลเมืองบางระจัน</v>
          </cell>
        </row>
        <row r="1034">
          <cell r="A1034" t="str">
            <v>753CU</v>
          </cell>
          <cell r="B1034" t="str">
            <v>เทศบาลเมืองบางรักพัฒนา</v>
          </cell>
        </row>
        <row r="1035">
          <cell r="A1035" t="str">
            <v>755BL</v>
          </cell>
          <cell r="B1035" t="str">
            <v>เทศบาลเมืองบางริ้น</v>
          </cell>
        </row>
        <row r="1036">
          <cell r="A1036" t="str">
            <v>753C2</v>
          </cell>
          <cell r="B1036" t="str">
            <v>เทศบาลเมืองบางศรีเมือง</v>
          </cell>
        </row>
        <row r="1037">
          <cell r="A1037" t="str">
            <v>755CX</v>
          </cell>
          <cell r="B1037" t="str">
            <v>เทศบาลเมืองบ้านฉาง</v>
          </cell>
        </row>
        <row r="1038">
          <cell r="A1038" t="str">
            <v>757DJ</v>
          </cell>
          <cell r="B1038" t="str">
            <v>เทศบาลเมืองบ้านดุง</v>
          </cell>
        </row>
        <row r="1039">
          <cell r="A1039" t="str">
            <v>751CP</v>
          </cell>
          <cell r="B1039" t="str">
            <v>เทศบาลเมืองบ้านทุ่ม</v>
          </cell>
        </row>
        <row r="1040">
          <cell r="A1040" t="str">
            <v>751R8</v>
          </cell>
          <cell r="B1040" t="str">
            <v>เทศบาลเมืองบ้านบึง</v>
          </cell>
        </row>
        <row r="1041">
          <cell r="A1041" t="str">
            <v>755FU</v>
          </cell>
          <cell r="B1041" t="str">
            <v>เทศบาลเมืองบ้านโป่ง</v>
          </cell>
        </row>
        <row r="1042">
          <cell r="A1042" t="str">
            <v>751FL</v>
          </cell>
          <cell r="B1042" t="str">
            <v>เทศบาลเมืองบ้านไผ่</v>
          </cell>
        </row>
        <row r="1043">
          <cell r="A1043" t="str">
            <v>7568V</v>
          </cell>
          <cell r="B1043" t="str">
            <v>เทศบาลเมืองบ้านพรุ</v>
          </cell>
        </row>
        <row r="1044">
          <cell r="A1044" t="str">
            <v>751QS</v>
          </cell>
          <cell r="B1044" t="str">
            <v>เทศบาลเมืองบ้านสวน</v>
          </cell>
        </row>
        <row r="1045">
          <cell r="A1045" t="str">
            <v>755LE</v>
          </cell>
          <cell r="B1045" t="str">
            <v>เทศบาลเมืองบ้านหมี่</v>
          </cell>
        </row>
        <row r="1046">
          <cell r="A1046" t="str">
            <v>753TH</v>
          </cell>
          <cell r="B1046" t="str">
            <v>เทศบาลเมืองบึงยี่โถ</v>
          </cell>
        </row>
        <row r="1047">
          <cell r="A1047" t="str">
            <v>753LN</v>
          </cell>
          <cell r="B1047" t="str">
            <v>เทศบาลเมืองบุรีรัมย์</v>
          </cell>
        </row>
        <row r="1048">
          <cell r="A1048" t="str">
            <v>75542</v>
          </cell>
          <cell r="B1048" t="str">
            <v>เทศบาลเมืองเบตง</v>
          </cell>
        </row>
        <row r="1049">
          <cell r="A1049" t="str">
            <v>753ST</v>
          </cell>
          <cell r="B1049" t="str">
            <v>เทศบาลเมืองปทุมธานี</v>
          </cell>
        </row>
        <row r="1050">
          <cell r="A1050" t="str">
            <v>751TJ</v>
          </cell>
          <cell r="B1050" t="str">
            <v>เทศบาลเมืองปรกฟ้า</v>
          </cell>
        </row>
        <row r="1051">
          <cell r="A1051" t="str">
            <v>753UR</v>
          </cell>
          <cell r="B1051" t="str">
            <v>เทศบาลเมืองประจวบคีรีขันธ์</v>
          </cell>
        </row>
        <row r="1052">
          <cell r="A1052" t="str">
            <v>753WJ</v>
          </cell>
          <cell r="B1052" t="str">
            <v>เทศบาลเมืองปราจีนบุรี</v>
          </cell>
        </row>
        <row r="1053">
          <cell r="A1053" t="str">
            <v>753YL</v>
          </cell>
          <cell r="B1053" t="str">
            <v>เทศบาลเมืองปัตตานี</v>
          </cell>
        </row>
        <row r="1054">
          <cell r="A1054" t="str">
            <v>75303</v>
          </cell>
          <cell r="B1054" t="str">
            <v>เทศบาลเมืองปากช่อง</v>
          </cell>
        </row>
        <row r="1055">
          <cell r="A1055" t="str">
            <v>756B3</v>
          </cell>
          <cell r="B1055" t="str">
            <v>เทศบาลเมืองปากน้ำสมุทรปราการ</v>
          </cell>
        </row>
        <row r="1056">
          <cell r="A1056" t="str">
            <v>7535G</v>
          </cell>
          <cell r="B1056" t="str">
            <v>เทศบาลเมืองปากพนัง</v>
          </cell>
        </row>
        <row r="1057">
          <cell r="A1057" t="str">
            <v>7532R</v>
          </cell>
          <cell r="B1057" t="str">
            <v>เทศบาลเมืองปากพูน</v>
          </cell>
        </row>
        <row r="1058">
          <cell r="A1058" t="str">
            <v>751B3</v>
          </cell>
          <cell r="B1058" t="str">
            <v>เทศบาลเมืองปางมะค่า</v>
          </cell>
        </row>
        <row r="1059">
          <cell r="A1059" t="str">
            <v>7568E</v>
          </cell>
          <cell r="B1059" t="str">
            <v>เทศบาลเมืองปาดังเบซาร์</v>
          </cell>
        </row>
        <row r="1060">
          <cell r="A1060" t="str">
            <v>754TE</v>
          </cell>
          <cell r="B1060" t="str">
            <v>เทศบาลเมืองป่าตอง</v>
          </cell>
        </row>
        <row r="1061">
          <cell r="A1061" t="str">
            <v>756BZ</v>
          </cell>
          <cell r="B1061" t="str">
            <v>เทศบาลเมืองปู่เจ้าสมิงพราย</v>
          </cell>
        </row>
        <row r="1062">
          <cell r="A1062" t="str">
            <v>7544A</v>
          </cell>
          <cell r="B1062" t="str">
            <v>เทศบาลเมืองผักไห่</v>
          </cell>
        </row>
        <row r="1063">
          <cell r="A1063" t="str">
            <v>751S8</v>
          </cell>
          <cell r="B1063" t="str">
            <v>เทศบาลเมืองพนัสนิคม</v>
          </cell>
        </row>
        <row r="1064">
          <cell r="A1064" t="str">
            <v>756BW</v>
          </cell>
          <cell r="B1064" t="str">
            <v>เทศบาลเมืองพระประแดง</v>
          </cell>
        </row>
        <row r="1065">
          <cell r="A1065" t="str">
            <v>756JQ</v>
          </cell>
          <cell r="B1065" t="str">
            <v>เทศบาลเมืองพระพุทธบาท</v>
          </cell>
        </row>
        <row r="1066">
          <cell r="A1066" t="str">
            <v>7546K</v>
          </cell>
          <cell r="B1066" t="str">
            <v>เทศบาลเมืองพะเยา</v>
          </cell>
        </row>
        <row r="1067">
          <cell r="A1067" t="str">
            <v>7548Q</v>
          </cell>
          <cell r="B1067" t="str">
            <v>เทศบาลเมืองพังงา</v>
          </cell>
        </row>
        <row r="1068">
          <cell r="A1068" t="str">
            <v>754A8</v>
          </cell>
          <cell r="B1068" t="str">
            <v>เทศบาลเมืองพัทลุง</v>
          </cell>
        </row>
        <row r="1069">
          <cell r="A1069" t="str">
            <v>754CE</v>
          </cell>
          <cell r="B1069" t="str">
            <v>เทศบาลเมืองพิจิตร</v>
          </cell>
        </row>
        <row r="1070">
          <cell r="A1070" t="str">
            <v>755MG</v>
          </cell>
          <cell r="B1070" t="str">
            <v>เทศบาลเมืองพิชัย</v>
          </cell>
        </row>
        <row r="1071">
          <cell r="A1071" t="str">
            <v>757QS</v>
          </cell>
          <cell r="B1071" t="str">
            <v>เทศบาลเมืองพิบูลมังสาหาร</v>
          </cell>
        </row>
        <row r="1072">
          <cell r="A1072" t="str">
            <v>753CT</v>
          </cell>
          <cell r="B1072" t="str">
            <v>เทศบาลเมืองพิมลราช</v>
          </cell>
        </row>
        <row r="1073">
          <cell r="A1073" t="str">
            <v>754JF</v>
          </cell>
          <cell r="B1073" t="str">
            <v>เทศบาลเมืองเพชรบุรี</v>
          </cell>
        </row>
        <row r="1074">
          <cell r="A1074" t="str">
            <v>754LX</v>
          </cell>
          <cell r="B1074" t="str">
            <v>เทศบาลเมืองเพชรบูรณ์</v>
          </cell>
        </row>
        <row r="1075">
          <cell r="A1075" t="str">
            <v>754QQ</v>
          </cell>
          <cell r="B1075" t="str">
            <v>เทศบาลเมืองแพร่</v>
          </cell>
        </row>
        <row r="1076">
          <cell r="A1076" t="str">
            <v>756BC</v>
          </cell>
          <cell r="B1076" t="str">
            <v>เทศบาลเมืองแพรกษาใหม่</v>
          </cell>
        </row>
        <row r="1077">
          <cell r="A1077" t="str">
            <v>755GH</v>
          </cell>
          <cell r="B1077" t="str">
            <v>เทศบาลเมืองโพธาราม</v>
          </cell>
        </row>
        <row r="1078">
          <cell r="A1078" t="str">
            <v>7569M</v>
          </cell>
          <cell r="B1078" t="str">
            <v>เทศบาลเมืองม่วงงาม</v>
          </cell>
        </row>
        <row r="1079">
          <cell r="A1079" t="str">
            <v>754TR</v>
          </cell>
          <cell r="B1079" t="str">
            <v>เทศบาลเมืองมหาสารคาม</v>
          </cell>
        </row>
        <row r="1080">
          <cell r="A1080" t="str">
            <v>755CS</v>
          </cell>
          <cell r="B1080" t="str">
            <v>เทศบาลเมืองมาบตาพุด</v>
          </cell>
        </row>
        <row r="1081">
          <cell r="A1081" t="str">
            <v>754XY</v>
          </cell>
          <cell r="B1081" t="str">
            <v>เทศบาลเมืองมุกดาหาร</v>
          </cell>
        </row>
        <row r="1082">
          <cell r="A1082" t="str">
            <v>7527Z</v>
          </cell>
          <cell r="B1082" t="str">
            <v>เทศบาลเมืองเมืองแกนพัฒนา</v>
          </cell>
        </row>
        <row r="1083">
          <cell r="A1083" t="str">
            <v>752XJ</v>
          </cell>
          <cell r="B1083" t="str">
            <v>เทศบาลเมืองเมืองปัก</v>
          </cell>
        </row>
        <row r="1084">
          <cell r="A1084" t="str">
            <v>751G0</v>
          </cell>
          <cell r="B1084" t="str">
            <v>เทศบาลเมืองเมืองพล</v>
          </cell>
        </row>
        <row r="1085">
          <cell r="A1085" t="str">
            <v>752A5</v>
          </cell>
          <cell r="B1085" t="str">
            <v>เทศบาลเมืองแม่โจ้</v>
          </cell>
        </row>
        <row r="1086">
          <cell r="A1086" t="str">
            <v>7526B</v>
          </cell>
          <cell r="B1086" t="str">
            <v>เทศบาลเมืองแม่เหียะ</v>
          </cell>
        </row>
        <row r="1087">
          <cell r="A1087" t="str">
            <v>754ZK</v>
          </cell>
          <cell r="B1087" t="str">
            <v>เทศบาลเมืองแม่ฮ่องสอน</v>
          </cell>
        </row>
        <row r="1088">
          <cell r="A1088" t="str">
            <v>75511</v>
          </cell>
          <cell r="B1088" t="str">
            <v>เทศบาลเมืองยโสธร</v>
          </cell>
        </row>
        <row r="1089">
          <cell r="A1089" t="str">
            <v>7555H</v>
          </cell>
          <cell r="B1089" t="str">
            <v>เทศบาลเมืองร้อยเอ็ด</v>
          </cell>
        </row>
        <row r="1090">
          <cell r="A1090" t="str">
            <v>755BF</v>
          </cell>
          <cell r="B1090" t="str">
            <v>เทศบาลเมืองระนอง</v>
          </cell>
        </row>
        <row r="1091">
          <cell r="A1091" t="str">
            <v>755ED</v>
          </cell>
          <cell r="B1091" t="str">
            <v>เทศบาลเมืองราชบุรี</v>
          </cell>
        </row>
        <row r="1092">
          <cell r="A1092" t="str">
            <v>752P2</v>
          </cell>
          <cell r="B1092" t="str">
            <v>เทศบาลเมืองไร่ขิง</v>
          </cell>
        </row>
        <row r="1093">
          <cell r="A1093" t="str">
            <v>755HP</v>
          </cell>
          <cell r="B1093" t="str">
            <v>เทศบาลเมืองลพบุรี</v>
          </cell>
        </row>
        <row r="1094">
          <cell r="A1094" t="str">
            <v>755P8</v>
          </cell>
          <cell r="B1094" t="str">
            <v>เทศบาลเมืองล้อมแรด</v>
          </cell>
        </row>
        <row r="1095">
          <cell r="A1095" t="str">
            <v>756BY</v>
          </cell>
          <cell r="B1095" t="str">
            <v>เทศบาลเมืองลัดหลวง</v>
          </cell>
        </row>
        <row r="1096">
          <cell r="A1096" t="str">
            <v>753U4</v>
          </cell>
          <cell r="B1096" t="str">
            <v>เทศบาลเมืองลาดสวาย</v>
          </cell>
        </row>
        <row r="1097">
          <cell r="A1097" t="str">
            <v>75452</v>
          </cell>
          <cell r="B1097" t="str">
            <v>เทศบาลเมืองลำตาเสา</v>
          </cell>
        </row>
        <row r="1098">
          <cell r="A1098" t="str">
            <v>755QE</v>
          </cell>
          <cell r="B1098" t="str">
            <v>เทศบาลเมืองลำพูน</v>
          </cell>
        </row>
        <row r="1099">
          <cell r="A1099" t="str">
            <v>753U3</v>
          </cell>
          <cell r="B1099" t="str">
            <v>เทศบาลเมืองลำสามแก้ว</v>
          </cell>
        </row>
        <row r="1100">
          <cell r="A1100" t="str">
            <v>755S5</v>
          </cell>
          <cell r="B1100" t="str">
            <v>เทศบาลเมืองเลย</v>
          </cell>
        </row>
        <row r="1101">
          <cell r="A1101" t="str">
            <v>756FC</v>
          </cell>
          <cell r="B1101" t="str">
            <v>เทศบาลเมืองวังน้ำเย็น</v>
          </cell>
        </row>
        <row r="1102">
          <cell r="A1102" t="str">
            <v>755U3</v>
          </cell>
          <cell r="B1102" t="str">
            <v>เทศบาลเมืองวังสะพุง</v>
          </cell>
        </row>
        <row r="1103">
          <cell r="A1103" t="str">
            <v>757Q9</v>
          </cell>
          <cell r="B1103" t="str">
            <v>เทศบาลเมืองวารินชำราบ</v>
          </cell>
        </row>
        <row r="1104">
          <cell r="A1104" t="str">
            <v>754NS</v>
          </cell>
          <cell r="B1104" t="str">
            <v>เทศบาลเมืองวิเชียรบุรี</v>
          </cell>
        </row>
        <row r="1105">
          <cell r="A1105" t="str">
            <v>751SU</v>
          </cell>
          <cell r="B1105" t="str">
            <v>เทศบาลเมืองศรีราชา</v>
          </cell>
        </row>
        <row r="1106">
          <cell r="A1106" t="str">
            <v>755V3</v>
          </cell>
          <cell r="B1106" t="str">
            <v>เทศบาลเมืองศรีสะเกษ</v>
          </cell>
        </row>
        <row r="1107">
          <cell r="A1107" t="str">
            <v>756NF</v>
          </cell>
          <cell r="B1107" t="str">
            <v>เทศบาลเมืองศรีสัชนาลัย</v>
          </cell>
        </row>
        <row r="1108">
          <cell r="A1108" t="str">
            <v>751CY</v>
          </cell>
          <cell r="B1108" t="str">
            <v>เทศบาลเมืองศิลา</v>
          </cell>
        </row>
        <row r="1109">
          <cell r="A1109" t="str">
            <v>7569S</v>
          </cell>
          <cell r="B1109" t="str">
            <v>เทศบาลเมืองสตูล</v>
          </cell>
        </row>
        <row r="1110">
          <cell r="A1110" t="str">
            <v>753TK</v>
          </cell>
          <cell r="B1110" t="str">
            <v>เทศบาลเมืองสนั่นรักษ์</v>
          </cell>
        </row>
        <row r="1111">
          <cell r="A1111" t="str">
            <v>756CG</v>
          </cell>
          <cell r="B1111" t="str">
            <v>เทศบาลเมืองสมุทรสงคราม</v>
          </cell>
        </row>
        <row r="1112">
          <cell r="A1112" t="str">
            <v>756EM</v>
          </cell>
          <cell r="B1112" t="str">
            <v>เทศบาลเมืองสระแก้ว</v>
          </cell>
        </row>
        <row r="1113">
          <cell r="A1113" t="str">
            <v>756GK</v>
          </cell>
          <cell r="B1113" t="str">
            <v>เทศบาลเมืองสระบุรี</v>
          </cell>
        </row>
        <row r="1114">
          <cell r="A1114" t="str">
            <v>756NY</v>
          </cell>
          <cell r="B1114" t="str">
            <v>เทศบาลเมืองสวรรคโลก</v>
          </cell>
        </row>
        <row r="1115">
          <cell r="A1115" t="str">
            <v>756S3</v>
          </cell>
          <cell r="B1115" t="str">
            <v>เทศบาลเมืองสองพี่น้อง</v>
          </cell>
        </row>
        <row r="1116">
          <cell r="A1116" t="str">
            <v>75686</v>
          </cell>
          <cell r="B1116" t="str">
            <v>เทศบาลเมืองสะเดา</v>
          </cell>
        </row>
        <row r="1117">
          <cell r="A1117" t="str">
            <v>75540</v>
          </cell>
          <cell r="B1117" t="str">
            <v>เทศบาลเมืองสะเตงนอก</v>
          </cell>
        </row>
        <row r="1118">
          <cell r="A1118" t="str">
            <v>751T3</v>
          </cell>
          <cell r="B1118" t="str">
            <v>เทศบาลเมืองสัตหีบ</v>
          </cell>
        </row>
        <row r="1119">
          <cell r="A1119" t="str">
            <v>752LG</v>
          </cell>
          <cell r="B1119" t="str">
            <v>เทศบาลเมืองสามควายเผือก</v>
          </cell>
        </row>
        <row r="1120">
          <cell r="A1120" t="str">
            <v>752NZ</v>
          </cell>
          <cell r="B1120" t="str">
            <v>เทศบาลเมืองสามพราน</v>
          </cell>
        </row>
        <row r="1121">
          <cell r="A1121" t="str">
            <v>7569D</v>
          </cell>
          <cell r="B1121" t="str">
            <v>เทศบาลเมืองสิงหนคร</v>
          </cell>
        </row>
        <row r="1122">
          <cell r="A1122" t="str">
            <v>756KS</v>
          </cell>
          <cell r="B1122" t="str">
            <v>เทศบาลเมืองสิงห์บุรี</v>
          </cell>
        </row>
        <row r="1123">
          <cell r="A1123" t="str">
            <v>752ZX</v>
          </cell>
          <cell r="B1123" t="str">
            <v>เทศบาลเมืองสีคิ้ว</v>
          </cell>
        </row>
        <row r="1124">
          <cell r="A1124" t="str">
            <v>756M0</v>
          </cell>
          <cell r="B1124" t="str">
            <v>เทศบาลเมืองสุโขทัยธานี</v>
          </cell>
        </row>
        <row r="1125">
          <cell r="A1125" t="str">
            <v>756PQ</v>
          </cell>
          <cell r="B1125" t="str">
            <v>เทศบาลเมืองสุพรรณบุรี</v>
          </cell>
        </row>
        <row r="1126">
          <cell r="A1126" t="str">
            <v>756XH</v>
          </cell>
          <cell r="B1126" t="str">
            <v>เทศบาลเมืองสุรินทร์</v>
          </cell>
        </row>
        <row r="1127">
          <cell r="A1127" t="str">
            <v>753FE</v>
          </cell>
          <cell r="B1127" t="str">
            <v>เทศบาลเมืองสุไหงโก-ลก</v>
          </cell>
        </row>
        <row r="1128">
          <cell r="A1128" t="str">
            <v>7545C</v>
          </cell>
          <cell r="B1128" t="str">
            <v>เทศบาลเมืองเสนา</v>
          </cell>
        </row>
        <row r="1129">
          <cell r="A1129" t="str">
            <v>751QT</v>
          </cell>
          <cell r="B1129" t="str">
            <v>เทศบาลเมืองแสนสุข</v>
          </cell>
        </row>
        <row r="1130">
          <cell r="A1130" t="str">
            <v>7572K</v>
          </cell>
          <cell r="B1130" t="str">
            <v>เทศบาลเมืองหนองคาย</v>
          </cell>
        </row>
        <row r="1131">
          <cell r="A1131" t="str">
            <v>7574K</v>
          </cell>
          <cell r="B1131" t="str">
            <v>เทศบาลเมืองหนองบัวลำภู</v>
          </cell>
        </row>
        <row r="1132">
          <cell r="A1132" t="str">
            <v>751RR</v>
          </cell>
          <cell r="B1132" t="str">
            <v>เทศบาลเมืองหนองปรือ</v>
          </cell>
        </row>
        <row r="1133">
          <cell r="A1133" t="str">
            <v>751A6</v>
          </cell>
          <cell r="B1133" t="str">
            <v>เทศบาลเมืองหนองปลิง</v>
          </cell>
        </row>
        <row r="1134">
          <cell r="A1134" t="str">
            <v>757AQ</v>
          </cell>
          <cell r="B1134" t="str">
            <v>เทศบาลเมืองหนองสำโรง</v>
          </cell>
        </row>
        <row r="1135">
          <cell r="A1135" t="str">
            <v>754MV</v>
          </cell>
          <cell r="B1135" t="str">
            <v>เทศบาลเมืองหล่มสัก</v>
          </cell>
        </row>
        <row r="1136">
          <cell r="A1136" t="str">
            <v>7520V</v>
          </cell>
          <cell r="B1136" t="str">
            <v>เทศบาลเมืองหลังสวน</v>
          </cell>
        </row>
        <row r="1137">
          <cell r="A1137" t="str">
            <v>753W4</v>
          </cell>
          <cell r="B1137" t="str">
            <v>เทศบาลเมืองหัวหิน</v>
          </cell>
        </row>
        <row r="1138">
          <cell r="A1138" t="str">
            <v>7541Y</v>
          </cell>
          <cell r="B1138" t="str">
            <v>เทศบาลเมืองอโยธยา</v>
          </cell>
        </row>
        <row r="1139">
          <cell r="A1139" t="str">
            <v>756FU</v>
          </cell>
          <cell r="B1139" t="str">
            <v>เทศบาลเมืองอรัญญประเทศ</v>
          </cell>
        </row>
        <row r="1140">
          <cell r="A1140" t="str">
            <v>754FX</v>
          </cell>
          <cell r="B1140" t="str">
            <v>เทศบาลเมืองอรัญญิก</v>
          </cell>
        </row>
        <row r="1141">
          <cell r="A1141" t="str">
            <v>7576K</v>
          </cell>
          <cell r="B1141" t="str">
            <v>เทศบาลเมืองอ่างทอง</v>
          </cell>
        </row>
        <row r="1142">
          <cell r="A1142" t="str">
            <v>751R5</v>
          </cell>
          <cell r="B1142" t="str">
            <v>เทศบาลเมืองอ่างศิลา</v>
          </cell>
        </row>
        <row r="1143">
          <cell r="A1143" t="str">
            <v>7578G</v>
          </cell>
          <cell r="B1143" t="str">
            <v>เทศบาลเมืองอำนาจเจริญ</v>
          </cell>
        </row>
        <row r="1144">
          <cell r="A1144" t="str">
            <v>757FQ</v>
          </cell>
          <cell r="B1144" t="str">
            <v>เทศบาลเมืองอุตรดิตถ์</v>
          </cell>
        </row>
        <row r="1145">
          <cell r="A1145" t="str">
            <v>757J2</v>
          </cell>
          <cell r="B1145" t="str">
            <v>เทศบาลเมืองอุทัยธานี</v>
          </cell>
        </row>
        <row r="1146">
          <cell r="A1146" t="str">
            <v>75105</v>
          </cell>
          <cell r="B1146" t="str">
            <v>องค์การบริหารส่วนจังหวัดกระบี่</v>
          </cell>
        </row>
        <row r="1147">
          <cell r="A1147" t="str">
            <v>7511V</v>
          </cell>
          <cell r="B1147" t="str">
            <v>องค์การบริหารส่วนจังหวัดกาญจนบุรี</v>
          </cell>
        </row>
        <row r="1148">
          <cell r="A1148" t="str">
            <v>7515E</v>
          </cell>
          <cell r="B1148" t="str">
            <v>องค์การบริหารส่วนจังหวัดกาฬสินธุ์</v>
          </cell>
        </row>
        <row r="1149">
          <cell r="A1149" t="str">
            <v>7519Y</v>
          </cell>
          <cell r="B1149" t="str">
            <v>องค์การบริหารส่วนจังหวัดกำแพงเพชร</v>
          </cell>
        </row>
        <row r="1150">
          <cell r="A1150" t="str">
            <v>751CH</v>
          </cell>
          <cell r="B1150" t="str">
            <v>องค์การบริหารส่วนจังหวัดขอนแก่น</v>
          </cell>
        </row>
        <row r="1151">
          <cell r="A1151" t="str">
            <v>751K9</v>
          </cell>
          <cell r="B1151" t="str">
            <v>องค์การบริหารส่วนจังหวัดจันทบุรี</v>
          </cell>
        </row>
        <row r="1152">
          <cell r="A1152" t="str">
            <v>751MR</v>
          </cell>
          <cell r="B1152" t="str">
            <v>องค์การบริหารส่วนจังหวัดฉะเชิงเทรา</v>
          </cell>
        </row>
        <row r="1153">
          <cell r="A1153" t="str">
            <v>751R4</v>
          </cell>
          <cell r="B1153" t="str">
            <v>องค์การบริหารส่วนจังหวัดชลบุรี</v>
          </cell>
        </row>
        <row r="1154">
          <cell r="A1154" t="str">
            <v>751TS</v>
          </cell>
          <cell r="B1154" t="str">
            <v>องค์การบริหารส่วนจังหวัดชัยนาท</v>
          </cell>
        </row>
        <row r="1155">
          <cell r="A1155" t="str">
            <v>751VE</v>
          </cell>
          <cell r="B1155" t="str">
            <v>องค์การบริหารส่วนจังหวัดชัยภูมิ</v>
          </cell>
        </row>
        <row r="1156">
          <cell r="A1156" t="str">
            <v>751ZM</v>
          </cell>
          <cell r="B1156" t="str">
            <v>องค์การบริหารส่วนจังหวัดชุมพร</v>
          </cell>
        </row>
        <row r="1157">
          <cell r="A1157" t="str">
            <v>75228</v>
          </cell>
          <cell r="B1157" t="str">
            <v>องค์การบริหารส่วนจังหวัดเชียงราย</v>
          </cell>
        </row>
        <row r="1158">
          <cell r="A1158" t="str">
            <v>75267</v>
          </cell>
          <cell r="B1158" t="str">
            <v>องค์การบริหารส่วนจังหวัดเชียงใหม่</v>
          </cell>
        </row>
        <row r="1159">
          <cell r="A1159" t="str">
            <v>752CD</v>
          </cell>
          <cell r="B1159" t="str">
            <v>องค์การบริหารส่วนจังหวัดตรัง</v>
          </cell>
        </row>
        <row r="1160">
          <cell r="A1160" t="str">
            <v>752FH</v>
          </cell>
          <cell r="B1160" t="str">
            <v>องค์การบริหารส่วนจังหวัดตราด</v>
          </cell>
        </row>
        <row r="1161">
          <cell r="A1161" t="str">
            <v>752GR</v>
          </cell>
          <cell r="B1161" t="str">
            <v>องค์การบริหารส่วนจังหวัดตาก</v>
          </cell>
        </row>
        <row r="1162">
          <cell r="A1162" t="str">
            <v>752K1</v>
          </cell>
          <cell r="B1162" t="str">
            <v>องค์การบริหารส่วนจังหวัดนครนายก</v>
          </cell>
        </row>
        <row r="1163">
          <cell r="A1163" t="str">
            <v>752L6</v>
          </cell>
          <cell r="B1163" t="str">
            <v>องค์การบริหารส่วนจังหวัดนครปฐม</v>
          </cell>
        </row>
        <row r="1164">
          <cell r="A1164" t="str">
            <v>752PL</v>
          </cell>
          <cell r="B1164" t="str">
            <v>องค์การบริหารส่วนจังหวัดนครพนม</v>
          </cell>
        </row>
        <row r="1165">
          <cell r="A1165" t="str">
            <v>752SH</v>
          </cell>
          <cell r="B1165" t="str">
            <v>องค์การบริหารส่วนจังหวัดนครราชสีมา</v>
          </cell>
        </row>
        <row r="1166">
          <cell r="A1166" t="str">
            <v>7532M</v>
          </cell>
          <cell r="B1166" t="str">
            <v>องค์การบริหารส่วนจังหวัดนครศรีธรรมราช</v>
          </cell>
        </row>
        <row r="1167">
          <cell r="A1167" t="str">
            <v>7537X</v>
          </cell>
          <cell r="B1167" t="str">
            <v>องค์การบริหารส่วนจังหวัดนครสวรรค์</v>
          </cell>
        </row>
        <row r="1168">
          <cell r="A1168" t="str">
            <v>753BZ</v>
          </cell>
          <cell r="B1168" t="str">
            <v>องค์การบริหารส่วนจังหวัดนนทบุรี</v>
          </cell>
        </row>
        <row r="1169">
          <cell r="A1169" t="str">
            <v>753DB</v>
          </cell>
          <cell r="B1169" t="str">
            <v>องค์การบริหารส่วนจังหวัดนราธิวาส</v>
          </cell>
        </row>
        <row r="1170">
          <cell r="A1170" t="str">
            <v>753G1</v>
          </cell>
          <cell r="B1170" t="str">
            <v>องค์การบริหารส่วนจังหวัดน่าน</v>
          </cell>
        </row>
        <row r="1171">
          <cell r="A1171" t="str">
            <v>753JW</v>
          </cell>
          <cell r="B1171" t="str">
            <v>องค์การบริหารส่วนจังหวัดบึงกาฬ</v>
          </cell>
        </row>
        <row r="1172">
          <cell r="A1172" t="str">
            <v>753LQ</v>
          </cell>
          <cell r="B1172" t="str">
            <v>องค์การบริหารส่วนจังหวัดบุรีรัมย์</v>
          </cell>
        </row>
        <row r="1173">
          <cell r="A1173" t="str">
            <v>753SW</v>
          </cell>
          <cell r="B1173" t="str">
            <v>องค์การบริหารส่วนจังหวัดปทุมธานี</v>
          </cell>
        </row>
        <row r="1174">
          <cell r="A1174" t="str">
            <v>753UQ</v>
          </cell>
          <cell r="B1174" t="str">
            <v>องค์การบริหารส่วนจังหวัดประจวบคีรีขันธ์</v>
          </cell>
        </row>
        <row r="1175">
          <cell r="A1175" t="str">
            <v>753WH</v>
          </cell>
          <cell r="B1175" t="str">
            <v>องค์การบริหารส่วนจังหวัดปราจีนบุรี</v>
          </cell>
        </row>
        <row r="1176">
          <cell r="A1176" t="str">
            <v>753YK</v>
          </cell>
          <cell r="B1176" t="str">
            <v>องค์การบริหารส่วนจังหวัดปัตตานี</v>
          </cell>
        </row>
        <row r="1177">
          <cell r="A1177" t="str">
            <v>75429</v>
          </cell>
          <cell r="B1177" t="str">
            <v>องค์การบริหารส่วนจังหวัดพระนครศรีอยุธยา</v>
          </cell>
        </row>
        <row r="1178">
          <cell r="A1178" t="str">
            <v>7546P</v>
          </cell>
          <cell r="B1178" t="str">
            <v>องค์การบริหารส่วนจังหวัดพะเยา</v>
          </cell>
        </row>
        <row r="1179">
          <cell r="A1179" t="str">
            <v>7548P</v>
          </cell>
          <cell r="B1179" t="str">
            <v>องค์การบริหารส่วนจังหวัดพังงา</v>
          </cell>
        </row>
        <row r="1180">
          <cell r="A1180" t="str">
            <v>754A7</v>
          </cell>
          <cell r="B1180" t="str">
            <v>องค์การบริหารส่วนจังหวัดพัทลุง</v>
          </cell>
        </row>
        <row r="1181">
          <cell r="A1181" t="str">
            <v>754CD</v>
          </cell>
          <cell r="B1181" t="str">
            <v>องค์การบริหารส่วนจังหวัดพิจิตร</v>
          </cell>
        </row>
        <row r="1182">
          <cell r="A1182" t="str">
            <v>754FD</v>
          </cell>
          <cell r="B1182" t="str">
            <v>องค์การบริหารส่วนจังหวัดพิษณุโลก</v>
          </cell>
        </row>
        <row r="1183">
          <cell r="A1183" t="str">
            <v>754JE</v>
          </cell>
          <cell r="B1183" t="str">
            <v>องค์การบริหารส่วนจังหวัดเพชรบุรี</v>
          </cell>
        </row>
        <row r="1184">
          <cell r="A1184" t="str">
            <v>754M0</v>
          </cell>
          <cell r="B1184" t="str">
            <v>องค์การบริหารส่วนจังหวัดเพชรบูรณ์</v>
          </cell>
        </row>
        <row r="1185">
          <cell r="A1185" t="str">
            <v>754QP</v>
          </cell>
          <cell r="B1185" t="str">
            <v>องค์การบริหารส่วนจังหวัดแพร่</v>
          </cell>
        </row>
        <row r="1186">
          <cell r="A1186" t="str">
            <v>754T5</v>
          </cell>
          <cell r="B1186" t="str">
            <v>องค์การบริหารส่วนจังหวัดภูเก็ต</v>
          </cell>
        </row>
        <row r="1187">
          <cell r="A1187" t="str">
            <v>754TQ</v>
          </cell>
          <cell r="B1187" t="str">
            <v>องค์การบริหารส่วนจังหวัดมหาสารคาม</v>
          </cell>
        </row>
        <row r="1188">
          <cell r="A1188" t="str">
            <v>754XX</v>
          </cell>
          <cell r="B1188" t="str">
            <v>องค์การบริหารส่วนจังหวัดมุกดาหาร</v>
          </cell>
        </row>
        <row r="1189">
          <cell r="A1189" t="str">
            <v>754ZJ</v>
          </cell>
          <cell r="B1189" t="str">
            <v>องค์การบริหารส่วนจังหวัดแม่ฮ่องสอน</v>
          </cell>
        </row>
        <row r="1190">
          <cell r="A1190" t="str">
            <v>75510</v>
          </cell>
          <cell r="B1190" t="str">
            <v>องค์การบริหารส่วนจังหวัดยโสธร</v>
          </cell>
        </row>
        <row r="1191">
          <cell r="A1191" t="str">
            <v>7553L</v>
          </cell>
          <cell r="B1191" t="str">
            <v>องค์การบริหารส่วนจังหวัดยะลา</v>
          </cell>
        </row>
        <row r="1192">
          <cell r="A1192" t="str">
            <v>7555G</v>
          </cell>
          <cell r="B1192" t="str">
            <v>องค์การบริหารส่วนจังหวัดร้อยเอ็ด</v>
          </cell>
        </row>
        <row r="1193">
          <cell r="A1193" t="str">
            <v>755BK</v>
          </cell>
          <cell r="B1193" t="str">
            <v>องค์การบริหารส่วนจังหวัดระนอง</v>
          </cell>
        </row>
        <row r="1194">
          <cell r="A1194" t="str">
            <v>755CM</v>
          </cell>
          <cell r="B1194" t="str">
            <v>องค์การบริหารส่วนจังหวัดระยอง</v>
          </cell>
        </row>
        <row r="1195">
          <cell r="A1195" t="str">
            <v>755EC</v>
          </cell>
          <cell r="B1195" t="str">
            <v>องค์การบริหารส่วนจังหวัดราชบุรี</v>
          </cell>
        </row>
        <row r="1196">
          <cell r="A1196" t="str">
            <v>755HN</v>
          </cell>
          <cell r="B1196" t="str">
            <v>องค์การบริหารส่วนจังหวัดลพบุรี</v>
          </cell>
        </row>
        <row r="1197">
          <cell r="A1197" t="str">
            <v>755N2</v>
          </cell>
          <cell r="B1197" t="str">
            <v>องค์การบริหารส่วนจังหวัดลำปาง</v>
          </cell>
        </row>
        <row r="1198">
          <cell r="A1198" t="str">
            <v>755QQ</v>
          </cell>
          <cell r="B1198" t="str">
            <v>องค์การบริหารส่วนจังหวัดลำพูน</v>
          </cell>
        </row>
        <row r="1199">
          <cell r="A1199" t="str">
            <v>755S4</v>
          </cell>
          <cell r="B1199" t="str">
            <v>องค์การบริหารส่วนจังหวัดเลย</v>
          </cell>
        </row>
        <row r="1200">
          <cell r="A1200" t="str">
            <v>755VK</v>
          </cell>
          <cell r="B1200" t="str">
            <v>องค์การบริหารส่วนจังหวัดศรีสะเกษ</v>
          </cell>
        </row>
        <row r="1201">
          <cell r="A1201" t="str">
            <v>7561G</v>
          </cell>
          <cell r="B1201" t="str">
            <v>องค์การบริหารส่วนจังหวัดสกลนคร</v>
          </cell>
        </row>
        <row r="1202">
          <cell r="A1202" t="str">
            <v>7565Q</v>
          </cell>
          <cell r="B1202" t="str">
            <v>องค์การบริหารส่วนจังหวัดสงขลา</v>
          </cell>
        </row>
        <row r="1203">
          <cell r="A1203" t="str">
            <v>7569T</v>
          </cell>
          <cell r="B1203" t="str">
            <v>องค์การบริหารส่วนจังหวัดสตูล</v>
          </cell>
        </row>
        <row r="1204">
          <cell r="A1204" t="str">
            <v>756B0</v>
          </cell>
          <cell r="B1204" t="str">
            <v>องค์การบริหารส่วนจังหวัดสมุทรปราการ</v>
          </cell>
        </row>
        <row r="1205">
          <cell r="A1205" t="str">
            <v>756CF</v>
          </cell>
          <cell r="B1205" t="str">
            <v>องค์การบริหารส่วนจังหวัดสมุทรสงคราม</v>
          </cell>
        </row>
        <row r="1206">
          <cell r="A1206" t="str">
            <v>756DH</v>
          </cell>
          <cell r="B1206" t="str">
            <v>องค์การบริหารส่วนจังหวัดสมุทรสาคร</v>
          </cell>
        </row>
        <row r="1207">
          <cell r="A1207" t="str">
            <v>756EU</v>
          </cell>
          <cell r="B1207" t="str">
            <v>องค์การบริหารส่วนจังหวัดสระแก้ว</v>
          </cell>
        </row>
        <row r="1208">
          <cell r="A1208" t="str">
            <v>756GL</v>
          </cell>
          <cell r="B1208" t="str">
            <v>องค์การบริหารส่วนจังหวัดสระบุรี</v>
          </cell>
        </row>
        <row r="1209">
          <cell r="A1209" t="str">
            <v>756KT</v>
          </cell>
          <cell r="B1209" t="str">
            <v>องค์การบริหารส่วนจังหวัดสิงห์บุรี</v>
          </cell>
        </row>
        <row r="1210">
          <cell r="A1210" t="str">
            <v>756M7</v>
          </cell>
          <cell r="B1210" t="str">
            <v>องค์การบริหารส่วนจังหวัดสุโขทัย</v>
          </cell>
        </row>
        <row r="1211">
          <cell r="A1211" t="str">
            <v>756PP</v>
          </cell>
          <cell r="B1211" t="str">
            <v>องค์การบริหารส่วนจังหวัดสุพรรณบุรี</v>
          </cell>
        </row>
        <row r="1212">
          <cell r="A1212" t="str">
            <v>756TF</v>
          </cell>
          <cell r="B1212" t="str">
            <v>องค์การบริหารส่วนจังหวัดสุราษฎร์ธานี</v>
          </cell>
        </row>
        <row r="1213">
          <cell r="A1213" t="str">
            <v>756XG</v>
          </cell>
          <cell r="B1213" t="str">
            <v>องค์การบริหารส่วนจังหวัดสุรินทร์</v>
          </cell>
        </row>
        <row r="1214">
          <cell r="A1214" t="str">
            <v>7572X</v>
          </cell>
          <cell r="B1214" t="str">
            <v>องค์การบริหารส่วนจังหวัดหนองคาย</v>
          </cell>
        </row>
        <row r="1215">
          <cell r="A1215" t="str">
            <v>7574W</v>
          </cell>
          <cell r="B1215" t="str">
            <v>องค์การบริหารส่วนจังหวัดหนองบัวลำภู</v>
          </cell>
        </row>
        <row r="1216">
          <cell r="A1216" t="str">
            <v>7576M</v>
          </cell>
          <cell r="B1216" t="str">
            <v>องค์การบริหารส่วนจังหวัดอ่างทอง</v>
          </cell>
        </row>
        <row r="1217">
          <cell r="A1217" t="str">
            <v>7578W</v>
          </cell>
          <cell r="B1217" t="str">
            <v>องค์การบริหารส่วนจังหวัดอำนาจเจริญ</v>
          </cell>
        </row>
        <row r="1218">
          <cell r="A1218" t="str">
            <v>757AC</v>
          </cell>
          <cell r="B1218" t="str">
            <v>องค์การบริหารส่วนจังหวัดอุดรธานี</v>
          </cell>
        </row>
        <row r="1219">
          <cell r="A1219" t="str">
            <v>757FP</v>
          </cell>
          <cell r="B1219" t="str">
            <v>องค์การบริหารส่วนจังหวัดอุตรดิตถ์</v>
          </cell>
        </row>
        <row r="1220">
          <cell r="A1220" t="str">
            <v>757J1</v>
          </cell>
          <cell r="B1220" t="str">
            <v>องค์การบริหารส่วนจังหวัดอุทัยธานี</v>
          </cell>
        </row>
        <row r="1221">
          <cell r="A1221" t="str">
            <v>757KX</v>
          </cell>
          <cell r="B1221" t="str">
            <v>องค์การบริหารส่วนจังหวัดอุบลราชธานี</v>
          </cell>
        </row>
        <row r="1222">
          <cell r="A1222" t="str">
            <v>01042</v>
          </cell>
          <cell r="B1222" t="str">
            <v>สำนักงานคณะกรรมการนโยบายที่ดินแห่งชาติ</v>
          </cell>
        </row>
        <row r="1223">
          <cell r="A1223" t="str">
            <v>7511W</v>
          </cell>
          <cell r="B1223" t="str">
            <v>เทศบาลเมืองปากแพรก</v>
          </cell>
        </row>
        <row r="1224">
          <cell r="A1224" t="str">
            <v>753C3</v>
          </cell>
          <cell r="B1224" t="str">
            <v>เทศบาลเมืองบางกร่าง</v>
          </cell>
        </row>
        <row r="1225">
          <cell r="A1225" t="str">
            <v>753C4</v>
          </cell>
          <cell r="B1225" t="str">
            <v>เทศบาลเมืองไทรม้า</v>
          </cell>
        </row>
        <row r="1226">
          <cell r="A1226" t="str">
            <v>753CF</v>
          </cell>
          <cell r="B1226" t="str">
            <v>เทศบาลเมืองบางแม่นาง</v>
          </cell>
        </row>
        <row r="1227">
          <cell r="A1227" t="str">
            <v>753CN</v>
          </cell>
          <cell r="B1227" t="str">
            <v>เทศบาลเมืองใหม่บางบัวทอง</v>
          </cell>
        </row>
        <row r="1228">
          <cell r="A1228" t="str">
            <v>753JX</v>
          </cell>
          <cell r="B1228" t="str">
            <v>เทศบาลเมืองบึงกาฬ</v>
          </cell>
        </row>
        <row r="1229">
          <cell r="A1229" t="str">
            <v>753T6</v>
          </cell>
          <cell r="B1229" t="str">
            <v>เทศบาลเมืองบางกะดี</v>
          </cell>
        </row>
        <row r="1230">
          <cell r="A1230" t="str">
            <v>753XB</v>
          </cell>
          <cell r="B1230" t="str">
            <v>เทศบาลเมืองหนองกี่</v>
          </cell>
        </row>
        <row r="1231">
          <cell r="A1231" t="str">
            <v>7543L</v>
          </cell>
          <cell r="B1231" t="str">
            <v>เทศบาลเมืองบ้านกรด</v>
          </cell>
        </row>
        <row r="1232">
          <cell r="A1232" t="str">
            <v>755F2</v>
          </cell>
          <cell r="B1232" t="str">
            <v>เทศบาลเมืองจอมพล</v>
          </cell>
        </row>
        <row r="1233">
          <cell r="A1233" t="str">
            <v>756B7</v>
          </cell>
          <cell r="B1233" t="str">
            <v>เทศบาลเมืองแพรกษา</v>
          </cell>
        </row>
      </sheetData>
      <sheetData sheetId="3">
        <row r="3">
          <cell r="B3" t="str">
            <v>26</v>
          </cell>
          <cell r="C3" t="str">
            <v>พฤศจิกายน</v>
          </cell>
          <cell r="D3">
            <v>2564</v>
          </cell>
        </row>
        <row r="5">
          <cell r="B5" t="str">
            <v>26 พฤศจิกายน 2564</v>
          </cell>
        </row>
      </sheetData>
      <sheetData sheetId="4"/>
      <sheetData sheetId="5"/>
      <sheetData sheetId="6">
        <row r="1">
          <cell r="A1" t="str">
            <v xml:space="preserve"> ไม่รวมหน่วยงาน</v>
          </cell>
        </row>
        <row r="2">
          <cell r="A2" t="str">
            <v>รัฐวิสาหกิจ</v>
          </cell>
          <cell r="B2" t="str">
            <v>Refresh</v>
          </cell>
        </row>
        <row r="3">
          <cell r="A3" t="str">
            <v>สภากาชาดไทย</v>
          </cell>
        </row>
        <row r="4">
          <cell r="A4" t="str">
            <v>จังหวัด</v>
          </cell>
          <cell r="B4" t="str">
            <v>Sort by Column Q   A--&gt;D</v>
          </cell>
        </row>
        <row r="5">
          <cell r="A5" t="str">
            <v>กองทุนและเงินทุนหมุนเวียน</v>
          </cell>
        </row>
        <row r="6">
          <cell r="A6" t="str">
            <v>งบกลาง</v>
          </cell>
          <cell r="P6" t="str">
            <v>Sort A--&gt;D</v>
          </cell>
        </row>
        <row r="7">
          <cell r="A7" t="str">
            <v>รายจ่ายเพื่อชดใช้เงินคงคลัง</v>
          </cell>
        </row>
        <row r="9">
          <cell r="A9" t="str">
            <v>รายงานเบิกแทน 16 หลัก</v>
          </cell>
          <cell r="E9" t="str">
            <v>ทั้งหมด</v>
          </cell>
          <cell r="F9" t="str">
            <v xml:space="preserve">Sort % </v>
          </cell>
        </row>
        <row r="11">
          <cell r="A11" t="str">
            <v>แผนงบประมาณ</v>
          </cell>
          <cell r="B11" t="str">
            <v/>
          </cell>
        </row>
        <row r="12">
          <cell r="A12" t="str">
            <v>ผลผลิต/โครงการ</v>
          </cell>
          <cell r="B12" t="str">
            <v/>
          </cell>
        </row>
        <row r="13">
          <cell r="A13" t="str">
            <v>ด้าน_ลักษณะงาน</v>
          </cell>
          <cell r="B13" t="str">
            <v/>
          </cell>
        </row>
        <row r="14">
          <cell r="A14" t="str">
            <v>ด้าน</v>
          </cell>
          <cell r="B14" t="str">
            <v/>
          </cell>
        </row>
        <row r="15">
          <cell r="A15" t="str">
            <v>งบพัฒนา/งบปกติ</v>
          </cell>
          <cell r="B15" t="str">
            <v/>
          </cell>
        </row>
        <row r="16">
          <cell r="A16" t="str">
            <v>งบกลางCGD/BOB</v>
          </cell>
          <cell r="B16" t="str">
            <v/>
          </cell>
        </row>
        <row r="17">
          <cell r="A17" t="str">
            <v>Funds Center</v>
          </cell>
          <cell r="B17" t="str">
            <v/>
          </cell>
        </row>
        <row r="18">
          <cell r="A18" t="str">
            <v>Funded Program</v>
          </cell>
          <cell r="B18" t="str">
            <v/>
          </cell>
        </row>
        <row r="19">
          <cell r="A19" t="str">
            <v>Functional area</v>
          </cell>
          <cell r="B19" t="str">
            <v/>
          </cell>
        </row>
        <row r="20">
          <cell r="A20" t="str">
            <v>ยุทธศาสตร์การจัดสรร</v>
          </cell>
          <cell r="B20" t="str">
            <v/>
          </cell>
        </row>
        <row r="21">
          <cell r="A21" t="str">
            <v>จังหวัด</v>
          </cell>
          <cell r="B21" t="str">
            <v/>
          </cell>
        </row>
        <row r="22">
          <cell r="A22" t="str">
            <v>รายจ่ายประจำ/ลงทุน</v>
          </cell>
          <cell r="B22" t="str">
            <v>]ไม่ระบุ[</v>
          </cell>
        </row>
        <row r="23">
          <cell r="A23" t="str">
            <v>ปีFund</v>
          </cell>
          <cell r="B23" t="str">
            <v/>
          </cell>
        </row>
        <row r="24">
          <cell r="A24" t="str">
            <v>ลักษณะงาน</v>
          </cell>
          <cell r="B24" t="str">
            <v/>
          </cell>
        </row>
        <row r="25">
          <cell r="A25" t="str">
            <v>ลักษณะเศรษฐกิจ</v>
          </cell>
          <cell r="B25" t="str">
            <v/>
          </cell>
        </row>
        <row r="26">
          <cell r="A26" t="str">
            <v>แผนงาน</v>
          </cell>
          <cell r="B26" t="str">
            <v/>
          </cell>
        </row>
        <row r="27">
          <cell r="A27" t="str">
            <v>หมวดรายจ่าย</v>
          </cell>
          <cell r="B27" t="str">
            <v/>
          </cell>
        </row>
        <row r="28">
          <cell r="A28" t="str">
            <v>ลักษณะเศรษฐกิจ+งบราย</v>
          </cell>
          <cell r="B28" t="str">
            <v/>
          </cell>
        </row>
        <row r="29">
          <cell r="A29" t="str">
            <v>สาขา</v>
          </cell>
          <cell r="B29" t="str">
            <v/>
          </cell>
        </row>
        <row r="30">
          <cell r="A30" t="str">
            <v>งบรายจ่าย</v>
          </cell>
          <cell r="B30" t="str">
            <v/>
          </cell>
        </row>
        <row r="31">
          <cell r="A31" t="str">
            <v>Commitment item</v>
          </cell>
          <cell r="B31" t="str">
            <v/>
          </cell>
        </row>
        <row r="32">
          <cell r="A32" t="str">
            <v>ปีงบประมาณ</v>
          </cell>
          <cell r="B32" t="str">
            <v/>
          </cell>
        </row>
        <row r="33">
          <cell r="A33" t="str">
            <v>เดือน/ปีงบประมาณ</v>
          </cell>
          <cell r="B33" t="str">
            <v/>
          </cell>
        </row>
        <row r="34">
          <cell r="A34" t="str">
            <v>งาน / โครงการ</v>
          </cell>
          <cell r="B34" t="str">
            <v/>
          </cell>
        </row>
        <row r="35">
          <cell r="A35" t="str">
            <v>หน่วยงานเบิกแทน</v>
          </cell>
          <cell r="B35" t="str">
            <v/>
          </cell>
        </row>
        <row r="36">
          <cell r="A36" t="str">
            <v>FCTR หน่วยเบิกแทน</v>
          </cell>
          <cell r="B36" t="str">
            <v/>
          </cell>
        </row>
        <row r="37">
          <cell r="A37" t="str">
            <v>หน่วยงานที่ใช้งบกลาง</v>
          </cell>
          <cell r="B37" t="str">
            <v/>
          </cell>
        </row>
        <row r="38">
          <cell r="A38" t="str">
            <v>Funded Prog หน่วยเบิ</v>
          </cell>
          <cell r="B38" t="str">
            <v/>
          </cell>
        </row>
        <row r="39">
          <cell r="A39" t="str">
            <v>กรม</v>
          </cell>
          <cell r="B39" t="str">
            <v/>
          </cell>
        </row>
        <row r="40">
          <cell r="A40" t="str">
            <v>Request ID</v>
          </cell>
          <cell r="B40" t="str">
            <v/>
          </cell>
        </row>
        <row r="41">
          <cell r="A41" t="str">
            <v>งบประมาณ</v>
          </cell>
          <cell r="B41" t="str">
            <v>งบฯ หลังโอน/ปป. ทั้งสิ้น
I, จัดสรรถือจ่าย
F = D+E...</v>
          </cell>
        </row>
        <row r="42">
          <cell r="A42" t="str">
            <v>กระทรวง</v>
          </cell>
          <cell r="B42" t="str">
            <v>]50 รัฐวิสาหกิจ..95 รายจ่ายเพื่อชดใช้เงินคงดลัง[</v>
          </cell>
        </row>
        <row r="44">
          <cell r="A44" t="str">
            <v>FM area</v>
          </cell>
          <cell r="B44" t="str">
            <v>THAI GOVERNMENT</v>
          </cell>
        </row>
        <row r="45">
          <cell r="A45" t="str">
            <v>ปีงบประมาณ</v>
          </cell>
          <cell r="B45" t="str">
            <v>2565</v>
          </cell>
        </row>
        <row r="46">
          <cell r="A46" t="str">
            <v>ปีFund</v>
          </cell>
          <cell r="B46" t="str">
            <v>65</v>
          </cell>
        </row>
        <row r="47">
          <cell r="A47" t="str">
            <v>กระทรวง</v>
          </cell>
          <cell r="B47" t="str">
            <v>สำนักนายกรัฐมนตรี..98</v>
          </cell>
        </row>
        <row r="48">
          <cell r="A48" t="str">
            <v>งาน / โครงการ</v>
          </cell>
          <cell r="B48" t="str">
            <v>REST_H</v>
          </cell>
        </row>
        <row r="50">
          <cell r="A50" t="str">
            <v>Author</v>
          </cell>
          <cell r="B50" t="str">
            <v>GFBWD223</v>
          </cell>
        </row>
        <row r="51">
          <cell r="A51" t="str">
            <v>Last Changed by</v>
          </cell>
          <cell r="B51" t="str">
            <v>GFBWD223</v>
          </cell>
        </row>
        <row r="52">
          <cell r="A52" t="str">
            <v>InfoProvider</v>
          </cell>
          <cell r="B52" t="str">
            <v>ZRP04_M02</v>
          </cell>
        </row>
        <row r="53">
          <cell r="A53" t="str">
            <v>Query Technical Name</v>
          </cell>
          <cell r="B53" t="str">
            <v>ZRP04_M02_Q001_V3_2</v>
          </cell>
        </row>
        <row r="54">
          <cell r="A54" t="str">
            <v>Key Date</v>
          </cell>
          <cell r="B54" t="str">
            <v>30/9/2022</v>
          </cell>
        </row>
        <row r="55">
          <cell r="A55" t="str">
            <v>Changed At</v>
          </cell>
          <cell r="B55" t="str">
            <v>27/9/2021 14:45:07</v>
          </cell>
        </row>
        <row r="56">
          <cell r="A56" t="str">
            <v>Status of Data</v>
          </cell>
          <cell r="B56" t="str">
            <v>26/11/2021 21:51:37</v>
          </cell>
        </row>
        <row r="57">
          <cell r="A57" t="str">
            <v>Current User</v>
          </cell>
          <cell r="B57" t="str">
            <v>GFAPP_BW01</v>
          </cell>
        </row>
        <row r="58">
          <cell r="A58" t="str">
            <v>Last Refreshed</v>
          </cell>
          <cell r="B58" t="str">
            <v>27/11/2021 06:06:13</v>
          </cell>
        </row>
        <row r="59">
          <cell r="A59">
            <v>1</v>
          </cell>
          <cell r="B59">
            <v>2</v>
          </cell>
          <cell r="C59">
            <v>3</v>
          </cell>
          <cell r="D59">
            <v>4</v>
          </cell>
          <cell r="E59">
            <v>5</v>
          </cell>
          <cell r="F59">
            <v>6</v>
          </cell>
          <cell r="G59">
            <v>7</v>
          </cell>
          <cell r="H59">
            <v>8</v>
          </cell>
          <cell r="I59">
            <v>9</v>
          </cell>
          <cell r="J59">
            <v>10</v>
          </cell>
          <cell r="K59">
            <v>11</v>
          </cell>
          <cell r="L59">
            <v>12</v>
          </cell>
          <cell r="M59">
            <v>13</v>
          </cell>
          <cell r="N59">
            <v>14</v>
          </cell>
          <cell r="O59">
            <v>15</v>
          </cell>
          <cell r="P59">
            <v>16</v>
          </cell>
          <cell r="Q59">
            <v>17</v>
          </cell>
          <cell r="R59">
            <v>18</v>
          </cell>
          <cell r="S59">
            <v>19</v>
          </cell>
          <cell r="T59">
            <v>20</v>
          </cell>
        </row>
        <row r="60">
          <cell r="A60" t="str">
            <v>หน่วยเบิกจ่าย</v>
          </cell>
          <cell r="B60" t="str">
            <v/>
          </cell>
        </row>
        <row r="62">
          <cell r="A62" t="str">
            <v>ประเภทสำรองเงิน</v>
          </cell>
          <cell r="B62" t="str">
            <v/>
          </cell>
          <cell r="U62">
            <v>98623.128174640005</v>
          </cell>
        </row>
        <row r="63">
          <cell r="A63">
            <v>1</v>
          </cell>
          <cell r="B63">
            <v>2</v>
          </cell>
          <cell r="C63">
            <v>3</v>
          </cell>
          <cell r="D63">
            <v>4</v>
          </cell>
          <cell r="E63">
            <v>5</v>
          </cell>
          <cell r="F63">
            <v>6</v>
          </cell>
          <cell r="G63">
            <v>7</v>
          </cell>
          <cell r="H63">
            <v>8</v>
          </cell>
          <cell r="I63">
            <v>9</v>
          </cell>
          <cell r="J63">
            <v>10</v>
          </cell>
          <cell r="K63">
            <v>11</v>
          </cell>
          <cell r="L63">
            <v>12</v>
          </cell>
          <cell r="M63">
            <v>13</v>
          </cell>
          <cell r="N63">
            <v>14</v>
          </cell>
          <cell r="O63">
            <v>15</v>
          </cell>
          <cell r="P63">
            <v>16</v>
          </cell>
          <cell r="Q63">
            <v>17</v>
          </cell>
          <cell r="R63">
            <v>18</v>
          </cell>
          <cell r="S63">
            <v>19</v>
          </cell>
          <cell r="T63">
            <v>20</v>
          </cell>
          <cell r="U63">
            <v>21</v>
          </cell>
          <cell r="V63">
            <v>22</v>
          </cell>
          <cell r="W63">
            <v>23</v>
          </cell>
          <cell r="X63">
            <v>24</v>
          </cell>
          <cell r="Y63">
            <v>25</v>
          </cell>
        </row>
        <row r="64">
          <cell r="B64" t="str">
            <v>รายจ่ายประจำ/ลงทุน</v>
          </cell>
          <cell r="C64" t="str">
            <v>รายจ่ายประจำ</v>
          </cell>
          <cell r="J64" t="str">
            <v>รายจ่ายลงทุน</v>
          </cell>
          <cell r="Q64" t="str">
            <v>รวมทั้งสิ้น</v>
          </cell>
        </row>
        <row r="65">
          <cell r="C65" t="str">
            <v>งบฯ หลังโอน/ปป. ทั้งสิ้น
I</v>
          </cell>
          <cell r="D65" t="str">
            <v>จัดสรรถือจ่าย
F = D+E</v>
          </cell>
          <cell r="E65" t="str">
            <v>แผนการใช้จ่ายเงินปรับปรุง v2 
YTM</v>
          </cell>
          <cell r="F65" t="str">
            <v>สำรองเงิน(มีหนี้)</v>
          </cell>
          <cell r="G65" t="str">
            <v>PO ทั้งสิ้น
PJ = PX - PM + PL</v>
          </cell>
          <cell r="H65" t="str">
            <v>เบิกจ่ายทั้งสิ้น YTD
J = K+L</v>
          </cell>
          <cell r="I65" t="str">
            <v>ร้อยละเบิกจ่ายต่อ
งบฯหลังโอน/ปป.ทั้งสิ้น
P= %(J/I)</v>
          </cell>
          <cell r="J65" t="str">
            <v>งบฯ หลังโอน/ปป. ทั้งสิ้น
I</v>
          </cell>
          <cell r="K65" t="str">
            <v>จัดสรรถือจ่าย
F = D+E</v>
          </cell>
          <cell r="L65" t="str">
            <v>แผนการใช้จ่ายเงินปรับปรุง v2 
YTM</v>
          </cell>
          <cell r="M65" t="str">
            <v>สำรองเงิน(มีหนี้)</v>
          </cell>
          <cell r="N65" t="str">
            <v>PO ทั้งสิ้น
PJ = PX - PM + PL</v>
          </cell>
          <cell r="O65" t="str">
            <v>เบิกจ่ายทั้งสิ้น YTD
J = K+L</v>
          </cell>
          <cell r="P65" t="str">
            <v>ร้อยละเบิกจ่ายต่อ
งบฯหลังโอน/ปป.ทั้งสิ้น
P= %(J/I)</v>
          </cell>
          <cell r="Q65" t="str">
            <v>งบฯ หลังโอน/ปป. ทั้งสิ้น
I</v>
          </cell>
          <cell r="R65" t="str">
            <v>จัดสรรถือจ่าย
F = D+E</v>
          </cell>
          <cell r="S65" t="str">
            <v>แผนการใช้จ่ายเงินปรับปรุง v2 
YTM</v>
          </cell>
          <cell r="T65" t="str">
            <v>สำรองเงิน(มีหนี้)</v>
          </cell>
          <cell r="U65" t="str">
            <v>PO ทั้งสิ้น
PJ = PX - PM + PL</v>
          </cell>
          <cell r="V65" t="str">
            <v>เบิกจ่ายทั้งสิ้น YTD
J = K+L</v>
          </cell>
          <cell r="W65" t="str">
            <v>ร้อยละเบิกจ่ายต่อ
งบฯหลังโอน/ปป.ทั้งสิ้น
P= %(J/I)</v>
          </cell>
          <cell r="X65" t="str">
            <v>ประจำ</v>
          </cell>
          <cell r="Y65" t="str">
            <v>ลงทุน</v>
          </cell>
        </row>
        <row r="66">
          <cell r="A66" t="str">
            <v>กระทรวง</v>
          </cell>
          <cell r="C66" t="str">
            <v>* 1,000,000 THB</v>
          </cell>
          <cell r="D66" t="str">
            <v>* 1,000,000 THB</v>
          </cell>
          <cell r="E66" t="str">
            <v/>
          </cell>
          <cell r="F66" t="str">
            <v/>
          </cell>
          <cell r="G66" t="str">
            <v>* 1,000,000 THB</v>
          </cell>
          <cell r="H66" t="str">
            <v>* 1,000,000 THB</v>
          </cell>
          <cell r="I66" t="str">
            <v>%</v>
          </cell>
          <cell r="J66" t="str">
            <v>* 1,000,000 THB</v>
          </cell>
          <cell r="K66" t="str">
            <v>* 1,000,000 THB</v>
          </cell>
          <cell r="L66" t="str">
            <v/>
          </cell>
          <cell r="M66" t="str">
            <v/>
          </cell>
          <cell r="N66" t="str">
            <v>* 1,000,000 THB</v>
          </cell>
          <cell r="O66" t="str">
            <v>* 1,000,000 THB</v>
          </cell>
          <cell r="P66" t="str">
            <v>%</v>
          </cell>
          <cell r="Q66" t="str">
            <v>* 1,000,000 THB</v>
          </cell>
          <cell r="R66" t="str">
            <v>* 1,000,000 THB</v>
          </cell>
          <cell r="S66" t="str">
            <v/>
          </cell>
          <cell r="T66" t="str">
            <v/>
          </cell>
          <cell r="U66" t="str">
            <v>* 1,000,000 THB</v>
          </cell>
          <cell r="V66" t="str">
            <v>* 1,000,000 THB</v>
          </cell>
          <cell r="W66" t="str">
            <v>%</v>
          </cell>
          <cell r="X66" t="str">
            <v>สำรอง+PO</v>
          </cell>
          <cell r="Y66" t="str">
            <v>สำรอง+PO</v>
          </cell>
        </row>
        <row r="67">
          <cell r="A67" t="str">
            <v>รวมทั้งสิ้น</v>
          </cell>
          <cell r="C67">
            <v>1584055.55539869</v>
          </cell>
          <cell r="D67">
            <v>836893.15419868997</v>
          </cell>
          <cell r="E67">
            <v>0</v>
          </cell>
          <cell r="G67">
            <v>5565.8020963700001</v>
          </cell>
          <cell r="H67">
            <v>362598.30810525001</v>
          </cell>
          <cell r="I67">
            <v>22.890504494999998</v>
          </cell>
          <cell r="J67">
            <v>492904.02750130999</v>
          </cell>
          <cell r="K67">
            <v>483630.92890131002</v>
          </cell>
          <cell r="L67">
            <v>0</v>
          </cell>
          <cell r="N67">
            <v>93057.326078269994</v>
          </cell>
          <cell r="O67">
            <v>58474.529940020002</v>
          </cell>
          <cell r="P67">
            <v>11.863268847000001</v>
          </cell>
          <cell r="Q67">
            <v>2076959.5829</v>
          </cell>
          <cell r="R67">
            <v>1320524.0830999999</v>
          </cell>
          <cell r="S67">
            <v>0</v>
          </cell>
          <cell r="U67">
            <v>98623.128174640005</v>
          </cell>
          <cell r="V67">
            <v>421072.83804527001</v>
          </cell>
          <cell r="W67">
            <v>20.273521040999999</v>
          </cell>
          <cell r="X67">
            <v>5565.8020963700001</v>
          </cell>
          <cell r="Y67">
            <v>93057.326078269994</v>
          </cell>
        </row>
        <row r="68">
          <cell r="A68" t="str">
            <v>08</v>
          </cell>
          <cell r="B68" t="str">
            <v>กระทรวงคมนาคม</v>
          </cell>
          <cell r="C68">
            <v>11563.8172</v>
          </cell>
          <cell r="D68">
            <v>5645.2691999999997</v>
          </cell>
          <cell r="E68">
            <v>0</v>
          </cell>
          <cell r="G68">
            <v>247.41213439000001</v>
          </cell>
          <cell r="H68">
            <v>1721.0324580500001</v>
          </cell>
          <cell r="I68">
            <v>14.882909582</v>
          </cell>
          <cell r="J68">
            <v>161600.48699999999</v>
          </cell>
          <cell r="K68">
            <v>161572.48699999999</v>
          </cell>
          <cell r="L68">
            <v>0</v>
          </cell>
          <cell r="N68">
            <v>43728.427712509998</v>
          </cell>
          <cell r="O68">
            <v>11072.000984689999</v>
          </cell>
          <cell r="P68">
            <v>6.8514651100000004</v>
          </cell>
          <cell r="Q68">
            <v>173164.30420000001</v>
          </cell>
          <cell r="R68">
            <v>167217.7562</v>
          </cell>
          <cell r="S68">
            <v>0</v>
          </cell>
          <cell r="U68">
            <v>43975.839846900002</v>
          </cell>
          <cell r="V68">
            <v>12793.033442739999</v>
          </cell>
          <cell r="W68">
            <v>7.387800564</v>
          </cell>
          <cell r="X68">
            <v>247.41213439000001</v>
          </cell>
          <cell r="Y68">
            <v>43728.427712509998</v>
          </cell>
        </row>
        <row r="69">
          <cell r="A69" t="str">
            <v>07</v>
          </cell>
          <cell r="B69" t="str">
            <v>กท.เกษตรและสหกรณ์</v>
          </cell>
          <cell r="C69">
            <v>34168.992969999999</v>
          </cell>
          <cell r="D69">
            <v>17142.620220000001</v>
          </cell>
          <cell r="E69">
            <v>0</v>
          </cell>
          <cell r="G69">
            <v>310.17900713</v>
          </cell>
          <cell r="H69">
            <v>5063.53551479</v>
          </cell>
          <cell r="I69">
            <v>14.819094958999999</v>
          </cell>
          <cell r="J69">
            <v>75683.62573</v>
          </cell>
          <cell r="K69">
            <v>73099.857329999999</v>
          </cell>
          <cell r="L69">
            <v>0</v>
          </cell>
          <cell r="N69">
            <v>11140.871146240001</v>
          </cell>
          <cell r="O69">
            <v>5045.62109917</v>
          </cell>
          <cell r="P69">
            <v>6.6667275129999997</v>
          </cell>
          <cell r="Q69">
            <v>109852.61870000001</v>
          </cell>
          <cell r="R69">
            <v>90242.477549999996</v>
          </cell>
          <cell r="S69">
            <v>0</v>
          </cell>
          <cell r="U69">
            <v>11451.050153370001</v>
          </cell>
          <cell r="V69">
            <v>10109.15661396</v>
          </cell>
          <cell r="W69">
            <v>9.2024721249999999</v>
          </cell>
          <cell r="X69">
            <v>310.17900713</v>
          </cell>
          <cell r="Y69">
            <v>11140.871146240001</v>
          </cell>
        </row>
        <row r="70">
          <cell r="A70" t="str">
            <v>12</v>
          </cell>
          <cell r="B70" t="str">
            <v>กระทรวงพลังงาน</v>
          </cell>
          <cell r="C70">
            <v>2016.9649999999999</v>
          </cell>
          <cell r="D70">
            <v>745.84870000000001</v>
          </cell>
          <cell r="E70">
            <v>0</v>
          </cell>
          <cell r="G70">
            <v>39.755155309999999</v>
          </cell>
          <cell r="H70">
            <v>155.94271975000001</v>
          </cell>
          <cell r="I70">
            <v>7.7315530880000001</v>
          </cell>
          <cell r="J70">
            <v>690.4819</v>
          </cell>
          <cell r="K70">
            <v>690.4819</v>
          </cell>
          <cell r="L70">
            <v>0</v>
          </cell>
          <cell r="N70">
            <v>97.807972919999997</v>
          </cell>
          <cell r="O70">
            <v>100.87482129999999</v>
          </cell>
          <cell r="P70">
            <v>14.609336074</v>
          </cell>
          <cell r="Q70">
            <v>2707.4468999999999</v>
          </cell>
          <cell r="R70">
            <v>1436.3306</v>
          </cell>
          <cell r="S70">
            <v>0</v>
          </cell>
          <cell r="U70">
            <v>137.56312822999999</v>
          </cell>
          <cell r="V70">
            <v>256.81754104999999</v>
          </cell>
          <cell r="W70">
            <v>9.4855984450000008</v>
          </cell>
          <cell r="X70">
            <v>39.755155309999999</v>
          </cell>
          <cell r="Y70">
            <v>97.807972919999997</v>
          </cell>
        </row>
        <row r="71">
          <cell r="A71" t="str">
            <v>09</v>
          </cell>
          <cell r="B71" t="str">
            <v>กท.ทรัพยากรธรรมชาติฯ</v>
          </cell>
          <cell r="C71">
            <v>15710.6085621</v>
          </cell>
          <cell r="D71">
            <v>7859.8122621000002</v>
          </cell>
          <cell r="E71">
            <v>0</v>
          </cell>
          <cell r="G71">
            <v>165.17926817</v>
          </cell>
          <cell r="H71">
            <v>2295.0244894699999</v>
          </cell>
          <cell r="I71">
            <v>14.608119605000001</v>
          </cell>
          <cell r="J71">
            <v>12400.7357379</v>
          </cell>
          <cell r="K71">
            <v>12255.6378379</v>
          </cell>
          <cell r="L71">
            <v>0</v>
          </cell>
          <cell r="N71">
            <v>4430.9733605199999</v>
          </cell>
          <cell r="O71">
            <v>395.69225885999998</v>
          </cell>
          <cell r="P71">
            <v>3.1908772769999998</v>
          </cell>
          <cell r="Q71">
            <v>28111.344300000001</v>
          </cell>
          <cell r="R71">
            <v>20115.450099999998</v>
          </cell>
          <cell r="S71">
            <v>0</v>
          </cell>
          <cell r="U71">
            <v>4596.1526286899998</v>
          </cell>
          <cell r="V71">
            <v>2690.71674833</v>
          </cell>
          <cell r="W71">
            <v>9.5716402590000005</v>
          </cell>
          <cell r="X71">
            <v>165.17926817</v>
          </cell>
          <cell r="Y71">
            <v>4430.9733605199999</v>
          </cell>
        </row>
        <row r="72">
          <cell r="A72" t="str">
            <v>18</v>
          </cell>
          <cell r="B72" t="str">
            <v>กระทรวงวัฒนธรรม</v>
          </cell>
          <cell r="C72">
            <v>4812.0727100000004</v>
          </cell>
          <cell r="D72">
            <v>2372.4611100000002</v>
          </cell>
          <cell r="E72">
            <v>0</v>
          </cell>
          <cell r="G72">
            <v>192.98605900000001</v>
          </cell>
          <cell r="H72">
            <v>624.63906256999996</v>
          </cell>
          <cell r="I72">
            <v>12.98066551</v>
          </cell>
          <cell r="J72">
            <v>2181.4639900000002</v>
          </cell>
          <cell r="K72">
            <v>2177.3629900000001</v>
          </cell>
          <cell r="L72">
            <v>0</v>
          </cell>
          <cell r="N72">
            <v>200.51178451999999</v>
          </cell>
          <cell r="O72">
            <v>166.68117225</v>
          </cell>
          <cell r="P72">
            <v>7.6407941189999997</v>
          </cell>
          <cell r="Q72">
            <v>6993.5366999999997</v>
          </cell>
          <cell r="R72">
            <v>4549.8240999999998</v>
          </cell>
          <cell r="S72">
            <v>0</v>
          </cell>
          <cell r="U72">
            <v>393.49784352</v>
          </cell>
          <cell r="V72">
            <v>791.32023482</v>
          </cell>
          <cell r="W72">
            <v>11.315022266</v>
          </cell>
          <cell r="X72">
            <v>192.98605900000001</v>
          </cell>
          <cell r="Y72">
            <v>200.51178451999999</v>
          </cell>
        </row>
        <row r="73">
          <cell r="A73" t="str">
            <v>02</v>
          </cell>
          <cell r="B73" t="str">
            <v>กระทรวงกลาโหม</v>
          </cell>
          <cell r="C73">
            <v>150407.7352</v>
          </cell>
          <cell r="D73">
            <v>75130.488100000002</v>
          </cell>
          <cell r="E73">
            <v>0</v>
          </cell>
          <cell r="G73">
            <v>831.75783146000003</v>
          </cell>
          <cell r="H73">
            <v>20014.175766280001</v>
          </cell>
          <cell r="I73">
            <v>13.306613346000001</v>
          </cell>
          <cell r="J73">
            <v>49529.498299999999</v>
          </cell>
          <cell r="K73">
            <v>45923.472000000002</v>
          </cell>
          <cell r="L73">
            <v>0</v>
          </cell>
          <cell r="N73">
            <v>5729.0097194399996</v>
          </cell>
          <cell r="O73">
            <v>4139.3058195000003</v>
          </cell>
          <cell r="P73">
            <v>8.3572536799999995</v>
          </cell>
          <cell r="Q73">
            <v>199937.2335</v>
          </cell>
          <cell r="R73">
            <v>121053.9601</v>
          </cell>
          <cell r="S73">
            <v>0</v>
          </cell>
          <cell r="U73">
            <v>6560.7675509000001</v>
          </cell>
          <cell r="V73">
            <v>24153.481585779999</v>
          </cell>
          <cell r="W73">
            <v>12.080532055999999</v>
          </cell>
          <cell r="X73">
            <v>831.75783146000003</v>
          </cell>
          <cell r="Y73">
            <v>5729.0097194399996</v>
          </cell>
        </row>
        <row r="74">
          <cell r="A74" t="str">
            <v>22</v>
          </cell>
          <cell r="B74" t="str">
            <v>กระทรวงอุตสาหกรรม</v>
          </cell>
          <cell r="C74">
            <v>3500.3494999999998</v>
          </cell>
          <cell r="D74">
            <v>1923.8939</v>
          </cell>
          <cell r="E74">
            <v>0</v>
          </cell>
          <cell r="G74">
            <v>186.3581499</v>
          </cell>
          <cell r="H74">
            <v>368.28623406999998</v>
          </cell>
          <cell r="I74">
            <v>10.521413192000001</v>
          </cell>
          <cell r="J74">
            <v>840.70749999999998</v>
          </cell>
          <cell r="K74">
            <v>840.70749999999998</v>
          </cell>
          <cell r="L74">
            <v>0</v>
          </cell>
          <cell r="N74">
            <v>252.68262300000001</v>
          </cell>
          <cell r="O74">
            <v>164.09618338999999</v>
          </cell>
          <cell r="P74">
            <v>19.518819968999999</v>
          </cell>
          <cell r="Q74">
            <v>4341.0569999999998</v>
          </cell>
          <cell r="R74">
            <v>2764.6014</v>
          </cell>
          <cell r="S74">
            <v>0</v>
          </cell>
          <cell r="U74">
            <v>439.04077289999998</v>
          </cell>
          <cell r="V74">
            <v>532.38241746000006</v>
          </cell>
          <cell r="W74">
            <v>12.263889128000001</v>
          </cell>
          <cell r="X74">
            <v>186.3581499</v>
          </cell>
          <cell r="Y74">
            <v>252.68262300000001</v>
          </cell>
        </row>
        <row r="75">
          <cell r="A75" t="str">
            <v>25</v>
          </cell>
          <cell r="B75" t="str">
            <v>ส่วน รช.มสก.ส.นายกฯ</v>
          </cell>
          <cell r="C75">
            <v>104770.76735012</v>
          </cell>
          <cell r="D75">
            <v>52369.299500120003</v>
          </cell>
          <cell r="E75">
            <v>0</v>
          </cell>
          <cell r="G75">
            <v>673.13309108999999</v>
          </cell>
          <cell r="H75">
            <v>15549.62115947</v>
          </cell>
          <cell r="I75">
            <v>14.841564639</v>
          </cell>
          <cell r="J75">
            <v>17853.93554988</v>
          </cell>
          <cell r="K75">
            <v>17853.93554988</v>
          </cell>
          <cell r="L75">
            <v>0</v>
          </cell>
          <cell r="N75">
            <v>2275.0566558800001</v>
          </cell>
          <cell r="O75">
            <v>415.14133521999997</v>
          </cell>
          <cell r="P75">
            <v>2.325209106</v>
          </cell>
          <cell r="Q75">
            <v>122624.7029</v>
          </cell>
          <cell r="R75">
            <v>70223.235050000003</v>
          </cell>
          <cell r="S75">
            <v>0</v>
          </cell>
          <cell r="U75">
            <v>2948.1897469700002</v>
          </cell>
          <cell r="V75">
            <v>15964.76249469</v>
          </cell>
          <cell r="W75">
            <v>13.019205851000001</v>
          </cell>
          <cell r="X75">
            <v>673.13309108999999</v>
          </cell>
          <cell r="Y75">
            <v>2275.0566558800001</v>
          </cell>
        </row>
        <row r="76">
          <cell r="A76" t="str">
            <v>16</v>
          </cell>
          <cell r="B76" t="str">
            <v>กระทรวงยุติธรรม</v>
          </cell>
          <cell r="C76">
            <v>21226.397089300001</v>
          </cell>
          <cell r="D76">
            <v>10609.454589299999</v>
          </cell>
          <cell r="E76">
            <v>0</v>
          </cell>
          <cell r="G76">
            <v>434.71832445000001</v>
          </cell>
          <cell r="H76">
            <v>3220.12606972</v>
          </cell>
          <cell r="I76">
            <v>15.170384574</v>
          </cell>
          <cell r="J76">
            <v>2967.9693106999998</v>
          </cell>
          <cell r="K76">
            <v>2801.8965106999999</v>
          </cell>
          <cell r="L76">
            <v>0</v>
          </cell>
          <cell r="N76">
            <v>724.24158635000003</v>
          </cell>
          <cell r="O76">
            <v>250.15435393999999</v>
          </cell>
          <cell r="P76">
            <v>8.4284683480000009</v>
          </cell>
          <cell r="Q76">
            <v>24194.366399999999</v>
          </cell>
          <cell r="R76">
            <v>13411.3511</v>
          </cell>
          <cell r="S76">
            <v>0</v>
          </cell>
          <cell r="U76">
            <v>1158.9599108</v>
          </cell>
          <cell r="V76">
            <v>3470.28042366</v>
          </cell>
          <cell r="W76">
            <v>14.343340786000001</v>
          </cell>
          <cell r="X76">
            <v>434.71832445000001</v>
          </cell>
          <cell r="Y76">
            <v>724.24158635000003</v>
          </cell>
        </row>
        <row r="77">
          <cell r="A77" t="str">
            <v>05</v>
          </cell>
          <cell r="B77" t="str">
            <v>กท.กทท.และกีฬา</v>
          </cell>
          <cell r="C77">
            <v>4028.0990000000002</v>
          </cell>
          <cell r="D77">
            <v>2009.0102999999999</v>
          </cell>
          <cell r="E77">
            <v>0</v>
          </cell>
          <cell r="G77">
            <v>88.650829040000005</v>
          </cell>
          <cell r="H77">
            <v>594.82775332000006</v>
          </cell>
          <cell r="I77">
            <v>14.766959633000001</v>
          </cell>
          <cell r="J77">
            <v>1064.7583</v>
          </cell>
          <cell r="K77">
            <v>1064.7583</v>
          </cell>
          <cell r="L77">
            <v>0</v>
          </cell>
          <cell r="N77">
            <v>129.97053500000001</v>
          </cell>
          <cell r="O77">
            <v>183.71023</v>
          </cell>
          <cell r="P77">
            <v>17.253702554</v>
          </cell>
          <cell r="Q77">
            <v>5092.8572999999997</v>
          </cell>
          <cell r="R77">
            <v>3073.7685999999999</v>
          </cell>
          <cell r="S77">
            <v>0</v>
          </cell>
          <cell r="U77">
            <v>218.62136404</v>
          </cell>
          <cell r="V77">
            <v>778.53798331999997</v>
          </cell>
          <cell r="W77">
            <v>15.286860351</v>
          </cell>
          <cell r="X77">
            <v>88.650829040000005</v>
          </cell>
          <cell r="Y77">
            <v>129.97053500000001</v>
          </cell>
        </row>
        <row r="78">
          <cell r="A78" t="str">
            <v>21</v>
          </cell>
          <cell r="B78" t="str">
            <v>กระทรวงสาธารณสุข</v>
          </cell>
          <cell r="C78">
            <v>136873.37040499999</v>
          </cell>
          <cell r="D78">
            <v>67939.016004999998</v>
          </cell>
          <cell r="E78">
            <v>0</v>
          </cell>
          <cell r="G78">
            <v>306.48155101999998</v>
          </cell>
          <cell r="H78">
            <v>22298.970840559999</v>
          </cell>
          <cell r="I78">
            <v>16.291679510000002</v>
          </cell>
          <cell r="J78">
            <v>16965.287994999999</v>
          </cell>
          <cell r="K78">
            <v>16953.678094999999</v>
          </cell>
          <cell r="L78">
            <v>0</v>
          </cell>
          <cell r="N78">
            <v>6715.54466151</v>
          </cell>
          <cell r="O78">
            <v>1630.13728887</v>
          </cell>
          <cell r="P78">
            <v>9.6086626370000001</v>
          </cell>
          <cell r="Q78">
            <v>153838.65839999999</v>
          </cell>
          <cell r="R78">
            <v>84892.694099999993</v>
          </cell>
          <cell r="S78">
            <v>0</v>
          </cell>
          <cell r="U78">
            <v>7022.0262125299996</v>
          </cell>
          <cell r="V78">
            <v>23929.108129429998</v>
          </cell>
          <cell r="W78">
            <v>15.554678114</v>
          </cell>
          <cell r="X78">
            <v>306.48155101999998</v>
          </cell>
          <cell r="Y78">
            <v>6715.54466151</v>
          </cell>
        </row>
        <row r="79">
          <cell r="A79" t="str">
            <v>20</v>
          </cell>
          <cell r="B79" t="str">
            <v>กระทรวงศึกษาธิการ</v>
          </cell>
          <cell r="C79">
            <v>315598.137162</v>
          </cell>
          <cell r="D79">
            <v>156815.520862</v>
          </cell>
          <cell r="E79">
            <v>0</v>
          </cell>
          <cell r="G79">
            <v>104.16048625000001</v>
          </cell>
          <cell r="H79">
            <v>53564.225376130002</v>
          </cell>
          <cell r="I79">
            <v>16.972288195000001</v>
          </cell>
          <cell r="J79">
            <v>14828.455038</v>
          </cell>
          <cell r="K79">
            <v>14784.787538</v>
          </cell>
          <cell r="L79">
            <v>0</v>
          </cell>
          <cell r="N79">
            <v>1247.9047565400001</v>
          </cell>
          <cell r="O79">
            <v>252.71489677</v>
          </cell>
          <cell r="P79">
            <v>1.704256419</v>
          </cell>
          <cell r="Q79">
            <v>330426.59220000001</v>
          </cell>
          <cell r="R79">
            <v>171600.30840000001</v>
          </cell>
          <cell r="S79">
            <v>0</v>
          </cell>
          <cell r="U79">
            <v>1352.06524279</v>
          </cell>
          <cell r="V79">
            <v>53816.940272899999</v>
          </cell>
          <cell r="W79">
            <v>16.287109313999999</v>
          </cell>
          <cell r="X79">
            <v>104.16048625000001</v>
          </cell>
          <cell r="Y79">
            <v>1247.9047565400001</v>
          </cell>
        </row>
        <row r="80">
          <cell r="A80" t="str">
            <v>06</v>
          </cell>
          <cell r="B80" t="str">
            <v>กท.พ.สังคม/คม.มนุษย์</v>
          </cell>
          <cell r="C80">
            <v>23181.749899999999</v>
          </cell>
          <cell r="D80">
            <v>11590.3328</v>
          </cell>
          <cell r="E80">
            <v>0</v>
          </cell>
          <cell r="G80">
            <v>46.887726059999999</v>
          </cell>
          <cell r="H80">
            <v>3726.3151236200001</v>
          </cell>
          <cell r="I80">
            <v>16.074347880000001</v>
          </cell>
          <cell r="J80">
            <v>1443.1904999999999</v>
          </cell>
          <cell r="K80">
            <v>1443.1904999999999</v>
          </cell>
          <cell r="L80">
            <v>0</v>
          </cell>
          <cell r="N80">
            <v>6.4737751499999998</v>
          </cell>
          <cell r="O80">
            <v>418.02546000000001</v>
          </cell>
          <cell r="P80">
            <v>28.965369437</v>
          </cell>
          <cell r="Q80">
            <v>24624.940399999999</v>
          </cell>
          <cell r="R80">
            <v>13033.523300000001</v>
          </cell>
          <cell r="S80">
            <v>0</v>
          </cell>
          <cell r="U80">
            <v>53.36150121</v>
          </cell>
          <cell r="V80">
            <v>4144.34058362</v>
          </cell>
          <cell r="W80">
            <v>16.82985021</v>
          </cell>
          <cell r="X80">
            <v>46.887726059999999</v>
          </cell>
          <cell r="Y80">
            <v>6.4737751499999998</v>
          </cell>
        </row>
        <row r="81">
          <cell r="A81" t="str">
            <v>27</v>
          </cell>
          <cell r="B81" t="str">
            <v>หน่วยงานของรัฐสภา</v>
          </cell>
          <cell r="C81">
            <v>5978.5263000000004</v>
          </cell>
          <cell r="D81">
            <v>2960.6653999999999</v>
          </cell>
          <cell r="E81">
            <v>0</v>
          </cell>
          <cell r="G81">
            <v>39.166380410000002</v>
          </cell>
          <cell r="H81">
            <v>879.09752738999998</v>
          </cell>
          <cell r="I81">
            <v>14.704251235999999</v>
          </cell>
          <cell r="J81">
            <v>2109.8164999999999</v>
          </cell>
          <cell r="K81">
            <v>2109.8164999999999</v>
          </cell>
          <cell r="L81">
            <v>0</v>
          </cell>
          <cell r="N81">
            <v>405.94525728999997</v>
          </cell>
          <cell r="O81">
            <v>657.42422599999998</v>
          </cell>
          <cell r="P81">
            <v>31.160256164</v>
          </cell>
          <cell r="Q81">
            <v>8088.3428000000004</v>
          </cell>
          <cell r="R81">
            <v>5070.4818999999998</v>
          </cell>
          <cell r="S81">
            <v>0</v>
          </cell>
          <cell r="U81">
            <v>445.11163770000002</v>
          </cell>
          <cell r="V81">
            <v>1536.52175339</v>
          </cell>
          <cell r="W81">
            <v>18.996743725999998</v>
          </cell>
          <cell r="X81">
            <v>39.166380410000002</v>
          </cell>
          <cell r="Y81">
            <v>405.94525728999997</v>
          </cell>
        </row>
        <row r="82">
          <cell r="A82" t="str">
            <v>11</v>
          </cell>
          <cell r="B82" t="str">
            <v>กระทรวงดิจิทัลเพื่อฯ</v>
          </cell>
          <cell r="C82">
            <v>4191.6799000000001</v>
          </cell>
          <cell r="D82">
            <v>2101.4551999999999</v>
          </cell>
          <cell r="E82">
            <v>0</v>
          </cell>
          <cell r="G82">
            <v>289.38379641</v>
          </cell>
          <cell r="H82">
            <v>616.74463407999997</v>
          </cell>
          <cell r="I82">
            <v>14.713543228000001</v>
          </cell>
          <cell r="J82">
            <v>2633.5234</v>
          </cell>
          <cell r="K82">
            <v>2331.6178</v>
          </cell>
          <cell r="L82">
            <v>0</v>
          </cell>
          <cell r="N82">
            <v>116.567922</v>
          </cell>
          <cell r="O82">
            <v>726.27117999999996</v>
          </cell>
          <cell r="P82">
            <v>27.577927729999999</v>
          </cell>
          <cell r="Q82">
            <v>6825.2033000000001</v>
          </cell>
          <cell r="R82">
            <v>4433.0730000000003</v>
          </cell>
          <cell r="S82">
            <v>0</v>
          </cell>
          <cell r="U82">
            <v>405.95171841000001</v>
          </cell>
          <cell r="V82">
            <v>1343.0158140799999</v>
          </cell>
          <cell r="W82">
            <v>19.677301246999999</v>
          </cell>
          <cell r="X82">
            <v>289.38379641</v>
          </cell>
          <cell r="Y82">
            <v>116.567922</v>
          </cell>
        </row>
        <row r="83">
          <cell r="A83" t="str">
            <v>13</v>
          </cell>
          <cell r="B83" t="str">
            <v>กระทรวงพาณิชย์</v>
          </cell>
          <cell r="C83">
            <v>5278.8116418</v>
          </cell>
          <cell r="D83">
            <v>3257.0656417999999</v>
          </cell>
          <cell r="E83">
            <v>0</v>
          </cell>
          <cell r="G83">
            <v>176.56679582999999</v>
          </cell>
          <cell r="H83">
            <v>1135.0086879800001</v>
          </cell>
          <cell r="I83">
            <v>21.501215899000002</v>
          </cell>
          <cell r="J83">
            <v>1066.2628582</v>
          </cell>
          <cell r="K83">
            <v>1066.2628582</v>
          </cell>
          <cell r="L83">
            <v>0</v>
          </cell>
          <cell r="N83">
            <v>28.338849310000001</v>
          </cell>
          <cell r="O83">
            <v>174.07235699</v>
          </cell>
          <cell r="P83">
            <v>16.325463805999998</v>
          </cell>
          <cell r="Q83">
            <v>6345.0744999999997</v>
          </cell>
          <cell r="R83">
            <v>4323.3284999999996</v>
          </cell>
          <cell r="S83">
            <v>0</v>
          </cell>
          <cell r="U83">
            <v>204.90564513999999</v>
          </cell>
          <cell r="V83">
            <v>1309.08104497</v>
          </cell>
          <cell r="W83">
            <v>20.631452711000001</v>
          </cell>
          <cell r="X83">
            <v>176.56679582999999</v>
          </cell>
          <cell r="Y83">
            <v>28.338849310000001</v>
          </cell>
        </row>
        <row r="84">
          <cell r="A84" t="str">
            <v>15</v>
          </cell>
          <cell r="B84" t="str">
            <v>กระทรวงมหาดไทย</v>
          </cell>
          <cell r="C84">
            <v>239570.14180837001</v>
          </cell>
          <cell r="D84">
            <v>119921.59210836999</v>
          </cell>
          <cell r="E84">
            <v>0</v>
          </cell>
          <cell r="G84">
            <v>412.17386692000002</v>
          </cell>
          <cell r="H84">
            <v>64651.060276160002</v>
          </cell>
          <cell r="I84">
            <v>26.986276247999999</v>
          </cell>
          <cell r="J84">
            <v>75942.950891629996</v>
          </cell>
          <cell r="K84">
            <v>75742.950891629996</v>
          </cell>
          <cell r="L84">
            <v>0</v>
          </cell>
          <cell r="N84">
            <v>13457.37198534</v>
          </cell>
          <cell r="O84">
            <v>4828.0737634400002</v>
          </cell>
          <cell r="P84">
            <v>6.35750087</v>
          </cell>
          <cell r="Q84">
            <v>315513.09269999998</v>
          </cell>
          <cell r="R84">
            <v>195664.54300000001</v>
          </cell>
          <cell r="S84">
            <v>0</v>
          </cell>
          <cell r="U84">
            <v>13869.54585226</v>
          </cell>
          <cell r="V84">
            <v>69479.134039600001</v>
          </cell>
          <cell r="W84">
            <v>22.020998699</v>
          </cell>
          <cell r="X84">
            <v>412.17386692000002</v>
          </cell>
          <cell r="Y84">
            <v>13457.37198534</v>
          </cell>
        </row>
        <row r="85">
          <cell r="A85" t="str">
            <v>04</v>
          </cell>
          <cell r="B85" t="str">
            <v>กระทรวงการต่างประเทศ</v>
          </cell>
          <cell r="C85">
            <v>7102.3089</v>
          </cell>
          <cell r="D85">
            <v>4199.0861999999997</v>
          </cell>
          <cell r="E85">
            <v>0</v>
          </cell>
          <cell r="G85">
            <v>37.397160309999997</v>
          </cell>
          <cell r="H85">
            <v>1729.70576323</v>
          </cell>
          <cell r="I85">
            <v>24.354133107999999</v>
          </cell>
          <cell r="J85">
            <v>304.1891</v>
          </cell>
          <cell r="K85">
            <v>304.1891</v>
          </cell>
          <cell r="L85">
            <v>0</v>
          </cell>
          <cell r="N85">
            <v>0</v>
          </cell>
          <cell r="O85">
            <v>5.7177165600000004</v>
          </cell>
          <cell r="P85">
            <v>1.8796585939999999</v>
          </cell>
          <cell r="Q85">
            <v>7406.4979999999996</v>
          </cell>
          <cell r="R85">
            <v>4503.2753000000002</v>
          </cell>
          <cell r="S85">
            <v>0</v>
          </cell>
          <cell r="U85">
            <v>37.397160309999997</v>
          </cell>
          <cell r="V85">
            <v>1735.4234797900001</v>
          </cell>
          <cell r="W85">
            <v>23.431093613000002</v>
          </cell>
          <cell r="X85">
            <v>37.397160309999997</v>
          </cell>
          <cell r="Y85">
            <v>0</v>
          </cell>
        </row>
        <row r="86">
          <cell r="A86" t="str">
            <v>03</v>
          </cell>
          <cell r="B86" t="str">
            <v>กระทรวงการคลัง</v>
          </cell>
          <cell r="C86">
            <v>265850.87339999998</v>
          </cell>
          <cell r="D86">
            <v>164515.12539999999</v>
          </cell>
          <cell r="E86">
            <v>0</v>
          </cell>
          <cell r="G86">
            <v>415.37488545999997</v>
          </cell>
          <cell r="H86">
            <v>69872.475879310005</v>
          </cell>
          <cell r="I86">
            <v>26.282582781999999</v>
          </cell>
          <cell r="J86">
            <v>7751.9489999999996</v>
          </cell>
          <cell r="K86">
            <v>7622.4727999999996</v>
          </cell>
          <cell r="L86">
            <v>0</v>
          </cell>
          <cell r="N86">
            <v>707.83897999999999</v>
          </cell>
          <cell r="O86">
            <v>3777.3849298300001</v>
          </cell>
          <cell r="P86">
            <v>48.728196351999998</v>
          </cell>
          <cell r="Q86">
            <v>273602.8224</v>
          </cell>
          <cell r="R86">
            <v>172137.59820000001</v>
          </cell>
          <cell r="S86">
            <v>0</v>
          </cell>
          <cell r="U86">
            <v>1123.2138654600001</v>
          </cell>
          <cell r="V86">
            <v>73649.860809139995</v>
          </cell>
          <cell r="W86">
            <v>26.918531088999998</v>
          </cell>
          <cell r="X86">
            <v>415.37488545999997</v>
          </cell>
          <cell r="Y86">
            <v>707.83897999999999</v>
          </cell>
        </row>
        <row r="87">
          <cell r="A87" t="str">
            <v>29</v>
          </cell>
          <cell r="B87" t="str">
            <v>หน่วยงานอิสระของรัฐ</v>
          </cell>
          <cell r="C87">
            <v>16015.8356</v>
          </cell>
          <cell r="D87">
            <v>7975.5712000000003</v>
          </cell>
          <cell r="E87">
            <v>0</v>
          </cell>
          <cell r="G87">
            <v>0</v>
          </cell>
          <cell r="H87">
            <v>4087.6151</v>
          </cell>
          <cell r="I87">
            <v>25.522334282999999</v>
          </cell>
          <cell r="J87">
            <v>2443.1351</v>
          </cell>
          <cell r="K87">
            <v>1859.8710000000001</v>
          </cell>
          <cell r="L87">
            <v>0</v>
          </cell>
          <cell r="N87">
            <v>0</v>
          </cell>
          <cell r="O87">
            <v>979.11829999999998</v>
          </cell>
          <cell r="P87">
            <v>40.076306054</v>
          </cell>
          <cell r="Q87">
            <v>18458.970700000002</v>
          </cell>
          <cell r="R87">
            <v>9835.4421999999995</v>
          </cell>
          <cell r="S87">
            <v>0</v>
          </cell>
          <cell r="U87">
            <v>0</v>
          </cell>
          <cell r="V87">
            <v>5066.7334000000001</v>
          </cell>
          <cell r="W87">
            <v>27.448623666</v>
          </cell>
          <cell r="X87">
            <v>0</v>
          </cell>
          <cell r="Y87">
            <v>0</v>
          </cell>
        </row>
        <row r="88">
          <cell r="A88" t="str">
            <v>01</v>
          </cell>
          <cell r="B88" t="str">
            <v>สำนักนายกรัฐมนตรี</v>
          </cell>
          <cell r="C88">
            <v>23144.0985</v>
          </cell>
          <cell r="D88">
            <v>11979.423699999999</v>
          </cell>
          <cell r="E88">
            <v>0</v>
          </cell>
          <cell r="G88">
            <v>441.80494520000002</v>
          </cell>
          <cell r="H88">
            <v>5478.5548500699997</v>
          </cell>
          <cell r="I88">
            <v>23.671498157999999</v>
          </cell>
          <cell r="J88">
            <v>10597.9648</v>
          </cell>
          <cell r="K88">
            <v>10382.7844</v>
          </cell>
          <cell r="L88">
            <v>0</v>
          </cell>
          <cell r="N88">
            <v>467.60941947999999</v>
          </cell>
          <cell r="O88">
            <v>3816.9623531399998</v>
          </cell>
          <cell r="P88">
            <v>36.015993874000003</v>
          </cell>
          <cell r="Q88">
            <v>33742.063300000002</v>
          </cell>
          <cell r="R88">
            <v>22362.2081</v>
          </cell>
          <cell r="S88">
            <v>0</v>
          </cell>
          <cell r="U88">
            <v>909.41436467999995</v>
          </cell>
          <cell r="V88">
            <v>9295.5172032099999</v>
          </cell>
          <cell r="W88">
            <v>27.548751599999999</v>
          </cell>
          <cell r="X88">
            <v>441.80494520000002</v>
          </cell>
          <cell r="Y88">
            <v>467.60941947999999</v>
          </cell>
        </row>
        <row r="89">
          <cell r="A89" t="str">
            <v>28</v>
          </cell>
          <cell r="B89" t="str">
            <v>หน่วยงานของศาล</v>
          </cell>
          <cell r="C89">
            <v>21634.832299999998</v>
          </cell>
          <cell r="D89">
            <v>11891.120199999999</v>
          </cell>
          <cell r="E89">
            <v>0</v>
          </cell>
          <cell r="G89">
            <v>0</v>
          </cell>
          <cell r="H89">
            <v>7411.5387000000001</v>
          </cell>
          <cell r="I89">
            <v>34.257435403999999</v>
          </cell>
          <cell r="J89">
            <v>1305.9771000000001</v>
          </cell>
          <cell r="K89">
            <v>1288.1771000000001</v>
          </cell>
          <cell r="L89">
            <v>0</v>
          </cell>
          <cell r="N89">
            <v>0</v>
          </cell>
          <cell r="O89">
            <v>374.245</v>
          </cell>
          <cell r="P89">
            <v>28.656321769000002</v>
          </cell>
          <cell r="Q89">
            <v>22940.809399999998</v>
          </cell>
          <cell r="R89">
            <v>13179.2973</v>
          </cell>
          <cell r="S89">
            <v>0</v>
          </cell>
          <cell r="U89">
            <v>0</v>
          </cell>
          <cell r="V89">
            <v>7785.7837</v>
          </cell>
          <cell r="W89">
            <v>33.938574547000002</v>
          </cell>
          <cell r="X89">
            <v>0</v>
          </cell>
          <cell r="Y89">
            <v>0</v>
          </cell>
        </row>
        <row r="90">
          <cell r="A90" t="str">
            <v>23</v>
          </cell>
          <cell r="B90" t="str">
            <v>กระทรวงการอุดมศึกษา</v>
          </cell>
          <cell r="C90">
            <v>93096.933600000004</v>
          </cell>
          <cell r="D90">
            <v>46268.523399999998</v>
          </cell>
          <cell r="E90">
            <v>0</v>
          </cell>
          <cell r="G90">
            <v>65.211551839999998</v>
          </cell>
          <cell r="H90">
            <v>29709.140722370001</v>
          </cell>
          <cell r="I90">
            <v>31.912050777000001</v>
          </cell>
          <cell r="J90">
            <v>30349.661700000001</v>
          </cell>
          <cell r="K90">
            <v>29112.533200000002</v>
          </cell>
          <cell r="L90">
            <v>0</v>
          </cell>
          <cell r="N90">
            <v>1184.0046882700001</v>
          </cell>
          <cell r="O90">
            <v>18889.661410100001</v>
          </cell>
          <cell r="P90">
            <v>62.240105331999999</v>
          </cell>
          <cell r="Q90">
            <v>123446.5953</v>
          </cell>
          <cell r="R90">
            <v>75381.056599999996</v>
          </cell>
          <cell r="S90">
            <v>0</v>
          </cell>
          <cell r="U90">
            <v>1249.2162401099999</v>
          </cell>
          <cell r="V90">
            <v>48598.802132470002</v>
          </cell>
          <cell r="W90">
            <v>39.368280683999998</v>
          </cell>
          <cell r="X90">
            <v>65.211551839999998</v>
          </cell>
          <cell r="Y90">
            <v>1184.0046882700001</v>
          </cell>
        </row>
        <row r="91">
          <cell r="A91" t="str">
            <v>17</v>
          </cell>
          <cell r="B91" t="str">
            <v>กระทรวงแรงงาน</v>
          </cell>
          <cell r="C91">
            <v>49353.8914</v>
          </cell>
          <cell r="D91">
            <v>24691.938200000001</v>
          </cell>
          <cell r="E91">
            <v>0</v>
          </cell>
          <cell r="G91">
            <v>61.063100720000001</v>
          </cell>
          <cell r="H91">
            <v>22869.973396860001</v>
          </cell>
          <cell r="I91">
            <v>46.338744014</v>
          </cell>
          <cell r="J91">
            <v>348.00020000000001</v>
          </cell>
          <cell r="K91">
            <v>348.00020000000001</v>
          </cell>
          <cell r="L91">
            <v>0</v>
          </cell>
          <cell r="N91">
            <v>10.172687</v>
          </cell>
          <cell r="O91">
            <v>11.4428</v>
          </cell>
          <cell r="P91">
            <v>3.2881590300000001</v>
          </cell>
          <cell r="Q91">
            <v>49701.891600000003</v>
          </cell>
          <cell r="R91">
            <v>25039.938399999999</v>
          </cell>
          <cell r="S91">
            <v>0</v>
          </cell>
          <cell r="U91">
            <v>71.235787720000005</v>
          </cell>
          <cell r="V91">
            <v>22881.416196859998</v>
          </cell>
          <cell r="W91">
            <v>46.037314598000002</v>
          </cell>
          <cell r="X91">
            <v>61.063100720000001</v>
          </cell>
          <cell r="Y91">
            <v>10.172687</v>
          </cell>
        </row>
        <row r="92">
          <cell r="A92" t="str">
            <v>97</v>
          </cell>
          <cell r="B92" t="str">
            <v>เงินทุนสำรองจ่าย</v>
          </cell>
          <cell r="C92">
            <v>24978.560000000001</v>
          </cell>
          <cell r="D92">
            <v>24978.560000000001</v>
          </cell>
          <cell r="E92">
            <v>0</v>
          </cell>
          <cell r="G92">
            <v>0</v>
          </cell>
          <cell r="H92">
            <v>24960.67</v>
          </cell>
          <cell r="I92">
            <v>99.928378577000004</v>
          </cell>
          <cell r="Q92">
            <v>24978.560000000001</v>
          </cell>
          <cell r="R92">
            <v>24978.560000000001</v>
          </cell>
          <cell r="S92">
            <v>0</v>
          </cell>
          <cell r="U92">
            <v>0</v>
          </cell>
          <cell r="V92">
            <v>24960.67</v>
          </cell>
          <cell r="W92">
            <v>99.928378577000004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99"/>
    <pageSetUpPr fitToPage="1"/>
  </sheetPr>
  <dimension ref="A1:AB85"/>
  <sheetViews>
    <sheetView tabSelected="1" view="pageBreakPreview" zoomScaleNormal="86" zoomScaleSheetLayoutView="100" workbookViewId="0">
      <pane xSplit="2" ySplit="5" topLeftCell="R6" activePane="bottomRight" state="frozen"/>
      <selection activeCell="A2" sqref="A2:J2"/>
      <selection pane="topRight" activeCell="A2" sqref="A2:J2"/>
      <selection pane="bottomLeft" activeCell="A2" sqref="A2:J2"/>
      <selection pane="bottomRight" activeCell="AB12" sqref="AB12"/>
    </sheetView>
  </sheetViews>
  <sheetFormatPr defaultRowHeight="12.75"/>
  <cols>
    <col min="1" max="1" width="6.7109375" style="74" customWidth="1"/>
    <col min="2" max="2" width="39.42578125" customWidth="1"/>
    <col min="3" max="3" width="14" customWidth="1"/>
    <col min="4" max="5" width="12.42578125" customWidth="1"/>
    <col min="6" max="7" width="12.42578125" hidden="1" customWidth="1"/>
    <col min="8" max="8" width="13.85546875" customWidth="1"/>
    <col min="9" max="10" width="12.42578125" customWidth="1"/>
    <col min="11" max="11" width="14" customWidth="1"/>
    <col min="12" max="13" width="12.42578125" customWidth="1"/>
    <col min="14" max="15" width="12.42578125" hidden="1" customWidth="1"/>
    <col min="16" max="18" width="12.42578125" customWidth="1"/>
    <col min="19" max="19" width="17.85546875" bestFit="1" customWidth="1"/>
    <col min="20" max="20" width="15.5703125" bestFit="1" customWidth="1"/>
    <col min="21" max="21" width="12.42578125" customWidth="1"/>
    <col min="22" max="23" width="12.42578125" hidden="1" customWidth="1"/>
    <col min="24" max="24" width="13.42578125" bestFit="1" customWidth="1"/>
    <col min="25" max="25" width="15.5703125" bestFit="1" customWidth="1"/>
    <col min="26" max="26" width="12.42578125" customWidth="1"/>
    <col min="27" max="27" width="9" customWidth="1"/>
  </cols>
  <sheetData>
    <row r="1" spans="1:28" ht="33.75">
      <c r="A1" s="1" t="str">
        <f>"ผลการเบิกจ่ายเงินงบประมาณประจำปี 2565 ตั้งแต่ต้นปีงบประมาณ จนถึงวันที่ "&amp;[1]HeaderFooter!B5</f>
        <v>ผลการเบิกจ่ายเงินงบประมาณประจำปี 2565 ตั้งแต่ต้นปีงบประมาณ จนถึงวันที่ 26 พฤศจิกายน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4" t="s">
        <v>1</v>
      </c>
      <c r="Z3" s="4"/>
    </row>
    <row r="4" spans="1:28" ht="21">
      <c r="A4" s="5" t="s">
        <v>2</v>
      </c>
      <c r="B4" s="6" t="s">
        <v>3</v>
      </c>
      <c r="C4" s="7" t="s">
        <v>4</v>
      </c>
      <c r="D4" s="8"/>
      <c r="E4" s="8"/>
      <c r="F4" s="8"/>
      <c r="G4" s="8"/>
      <c r="H4" s="8"/>
      <c r="I4" s="8"/>
      <c r="J4" s="9"/>
      <c r="K4" s="10" t="s">
        <v>5</v>
      </c>
      <c r="L4" s="11"/>
      <c r="M4" s="11"/>
      <c r="N4" s="11"/>
      <c r="O4" s="11"/>
      <c r="P4" s="11"/>
      <c r="Q4" s="11"/>
      <c r="R4" s="11"/>
      <c r="S4" s="10" t="s">
        <v>6</v>
      </c>
      <c r="T4" s="11"/>
      <c r="U4" s="11"/>
      <c r="V4" s="11"/>
      <c r="W4" s="11"/>
      <c r="X4" s="11"/>
      <c r="Y4" s="11"/>
      <c r="Z4" s="12"/>
    </row>
    <row r="5" spans="1:28" ht="90" customHeight="1">
      <c r="A5" s="13"/>
      <c r="B5" s="14"/>
      <c r="C5" s="15" t="s">
        <v>7</v>
      </c>
      <c r="D5" s="16" t="s">
        <v>8</v>
      </c>
      <c r="E5" s="16" t="s">
        <v>9</v>
      </c>
      <c r="F5" s="17" t="s">
        <v>10</v>
      </c>
      <c r="G5" s="17" t="s">
        <v>11</v>
      </c>
      <c r="H5" s="16" t="s">
        <v>12</v>
      </c>
      <c r="I5" s="16" t="s">
        <v>13</v>
      </c>
      <c r="J5" s="18" t="s">
        <v>14</v>
      </c>
      <c r="K5" s="15" t="s">
        <v>7</v>
      </c>
      <c r="L5" s="16" t="s">
        <v>8</v>
      </c>
      <c r="M5" s="16" t="s">
        <v>9</v>
      </c>
      <c r="N5" s="17" t="s">
        <v>10</v>
      </c>
      <c r="O5" s="17" t="s">
        <v>11</v>
      </c>
      <c r="P5" s="16" t="s">
        <v>12</v>
      </c>
      <c r="Q5" s="16" t="s">
        <v>13</v>
      </c>
      <c r="R5" s="18" t="s">
        <v>14</v>
      </c>
      <c r="S5" s="15" t="s">
        <v>15</v>
      </c>
      <c r="T5" s="16" t="s">
        <v>8</v>
      </c>
      <c r="U5" s="16" t="s">
        <v>9</v>
      </c>
      <c r="V5" s="17" t="s">
        <v>10</v>
      </c>
      <c r="W5" s="17" t="s">
        <v>11</v>
      </c>
      <c r="X5" s="16" t="s">
        <v>12</v>
      </c>
      <c r="Y5" s="16" t="s">
        <v>13</v>
      </c>
      <c r="Z5" s="18" t="s">
        <v>14</v>
      </c>
    </row>
    <row r="6" spans="1:28" ht="21">
      <c r="A6" s="19">
        <v>1</v>
      </c>
      <c r="B6" s="20" t="str">
        <f>VLOOKUP($AA6,[1]Name!$A:$B,2,0)</f>
        <v>กระทรวงคมนาคม</v>
      </c>
      <c r="C6" s="21">
        <f>IF(ISERROR(VLOOKUP($AA6,[1]BN1!$A:$N,3,0)),0,VLOOKUP($AA6,[1]BN1!$A:$N,3,0))</f>
        <v>11563.8172</v>
      </c>
      <c r="D6" s="21">
        <f>IF(ISERROR(VLOOKUP($AA6,[1]BN1!$A:$N,4,0)),0,VLOOKUP($AA6,[1]BN1!$A:$N,4,0))</f>
        <v>5645.2691999999997</v>
      </c>
      <c r="E6" s="21">
        <f>IF(ISERROR(VLOOKUP($AA6,[1]BN1!$A:$N,5,0)),0,VLOOKUP($AA6,[1]BN1!$A:$N,5,0))</f>
        <v>0</v>
      </c>
      <c r="F6" s="22">
        <f>IF(ISERROR(VLOOKUP($AA6,[1]BN1!$A:$Z,6,0)),0,VLOOKUP($AA6,[1]BN1!$A:$Z,6,0))</f>
        <v>0</v>
      </c>
      <c r="G6" s="22">
        <f>IF(ISERROR(VLOOKUP($AA6,[1]BN1!$A:$Z,7,0)),0,VLOOKUP($AA6,[1]BN1!$A:$Z,7,0))</f>
        <v>247.41213439000001</v>
      </c>
      <c r="H6" s="21">
        <f t="shared" ref="H6:H30" si="0">F6+G6</f>
        <v>247.41213439000001</v>
      </c>
      <c r="I6" s="21">
        <f>IF(ISERROR(VLOOKUP($AA6,[1]BN1!$A:$Z,8,0)),0,VLOOKUP($AA6,[1]BN1!$A:$Z,8,0))</f>
        <v>1721.0324580500001</v>
      </c>
      <c r="J6" s="23">
        <f t="shared" ref="J6:J31" si="1">IF(ISERROR(I6/C6*100),0,I6/C6*100)</f>
        <v>14.882909581535067</v>
      </c>
      <c r="K6" s="21">
        <f>IF(ISERROR(VLOOKUP($AA6,[1]BN1!$A:$N,10,0)),0,VLOOKUP($AA6,[1]BN1!$A:$N,10,0))</f>
        <v>161600.48699999999</v>
      </c>
      <c r="L6" s="24">
        <f>IF(ISERROR(VLOOKUP($AA6,[1]BN1!$A:$N,11,0)),0,VLOOKUP($AA6,[1]BN1!$A:$N,11,0))</f>
        <v>161572.48699999999</v>
      </c>
      <c r="M6" s="24">
        <f>IF(ISERROR(VLOOKUP($AA6,[1]BN1!$A:$N,12,0)),0,VLOOKUP($AA6,[1]BN1!$A:$N,12,0))</f>
        <v>0</v>
      </c>
      <c r="N6" s="25">
        <f>IF(ISERROR(VLOOKUP($AA6,[1]BN1!$A:$Z,13,0)),0,VLOOKUP($AA6,[1]BN1!$A:$Z,13,0))</f>
        <v>0</v>
      </c>
      <c r="O6" s="25">
        <f>IF(ISERROR(VLOOKUP($AA6,[1]BN1!$A:$Z,14,0)),0,VLOOKUP($AA6,[1]BN1!$A:$Z,14,0))</f>
        <v>43728.427712509998</v>
      </c>
      <c r="P6" s="24">
        <f t="shared" ref="P6:P31" si="2">N6+O6</f>
        <v>43728.427712509998</v>
      </c>
      <c r="Q6" s="24">
        <f>IF(ISERROR(VLOOKUP($AA6,[1]BN1!$A:$Z,15,0)),0,VLOOKUP($AA6,[1]BN1!$A:$Z,15,0))</f>
        <v>11072.000984689999</v>
      </c>
      <c r="R6" s="26">
        <f t="shared" ref="R6:R31" si="3">IF(ISERROR(Q6/K6*100),0,Q6/K6*100)</f>
        <v>6.8514651101824962</v>
      </c>
      <c r="S6" s="27">
        <f t="shared" ref="S6:Y30" si="4">C6+K6</f>
        <v>173164.30419999998</v>
      </c>
      <c r="T6" s="28">
        <f t="shared" si="4"/>
        <v>167217.7562</v>
      </c>
      <c r="U6" s="28">
        <f t="shared" si="4"/>
        <v>0</v>
      </c>
      <c r="V6" s="29">
        <f t="shared" si="4"/>
        <v>0</v>
      </c>
      <c r="W6" s="29">
        <f t="shared" si="4"/>
        <v>43975.839846899995</v>
      </c>
      <c r="X6" s="28">
        <f t="shared" si="4"/>
        <v>43975.839846899995</v>
      </c>
      <c r="Y6" s="28">
        <f t="shared" si="4"/>
        <v>12793.033442739999</v>
      </c>
      <c r="Z6" s="30">
        <f t="shared" ref="Z6:Z31" si="5">IF(ISERROR(Y6/S6*100),0,Y6/S6*100)</f>
        <v>7.3878005642343005</v>
      </c>
      <c r="AA6" s="31" t="s">
        <v>16</v>
      </c>
      <c r="AB6" s="32"/>
    </row>
    <row r="7" spans="1:28" ht="21">
      <c r="A7" s="33">
        <v>2</v>
      </c>
      <c r="B7" s="34" t="str">
        <f>VLOOKUP($AA7,[1]Name!$A:$B,2,0)</f>
        <v>กระทรวงเกษตรและสหกรณ์</v>
      </c>
      <c r="C7" s="35">
        <f>IF(ISERROR(VLOOKUP($AA7,[1]BN1!$A:$N,3,0)),0,VLOOKUP($AA7,[1]BN1!$A:$N,3,0))</f>
        <v>34168.992969999999</v>
      </c>
      <c r="D7" s="36">
        <f>IF(ISERROR(VLOOKUP($AA7,[1]BN1!$A:$N,4,0)),0,VLOOKUP($AA7,[1]BN1!$A:$N,4,0))</f>
        <v>17142.620220000001</v>
      </c>
      <c r="E7" s="36">
        <f>IF(ISERROR(VLOOKUP($AA7,[1]BN1!$A:$N,5,0)),0,VLOOKUP($AA7,[1]BN1!$A:$N,5,0))</f>
        <v>0</v>
      </c>
      <c r="F7" s="37">
        <f>IF(ISERROR(VLOOKUP($AA7,[1]BN1!$A:$Z,6,0)),0,VLOOKUP($AA7,[1]BN1!$A:$Z,6,0))</f>
        <v>0</v>
      </c>
      <c r="G7" s="37">
        <f>IF(ISERROR(VLOOKUP($AA7,[1]BN1!$A:$Z,7,0)),0,VLOOKUP($AA7,[1]BN1!$A:$Z,7,0))</f>
        <v>310.17900713</v>
      </c>
      <c r="H7" s="36">
        <f t="shared" si="0"/>
        <v>310.17900713</v>
      </c>
      <c r="I7" s="36">
        <f>IF(ISERROR(VLOOKUP($AA7,[1]BN1!$A:$Z,8,0)),0,VLOOKUP($AA7,[1]BN1!$A:$Z,8,0))</f>
        <v>5063.53551479</v>
      </c>
      <c r="J7" s="38">
        <f t="shared" si="1"/>
        <v>14.819094959092673</v>
      </c>
      <c r="K7" s="35">
        <f>IF(ISERROR(VLOOKUP($AA7,[1]BN1!$A:$N,10,0)),0,VLOOKUP($AA7,[1]BN1!$A:$N,10,0))</f>
        <v>75683.62573</v>
      </c>
      <c r="L7" s="39">
        <f>IF(ISERROR(VLOOKUP($AA7,[1]BN1!$A:$N,11,0)),0,VLOOKUP($AA7,[1]BN1!$A:$N,11,0))</f>
        <v>73099.857329999999</v>
      </c>
      <c r="M7" s="39">
        <f>IF(ISERROR(VLOOKUP($AA7,[1]BN1!$A:$N,12,0)),0,VLOOKUP($AA7,[1]BN1!$A:$N,12,0))</f>
        <v>0</v>
      </c>
      <c r="N7" s="40">
        <f>IF(ISERROR(VLOOKUP($AA7,[1]BN1!$A:$Z,13,0)),0,VLOOKUP($AA7,[1]BN1!$A:$Z,13,0))</f>
        <v>0</v>
      </c>
      <c r="O7" s="40">
        <f>IF(ISERROR(VLOOKUP($AA7,[1]BN1!$A:$Z,14,0)),0,VLOOKUP($AA7,[1]BN1!$A:$Z,14,0))</f>
        <v>11140.871146240001</v>
      </c>
      <c r="P7" s="39">
        <f t="shared" si="2"/>
        <v>11140.871146240001</v>
      </c>
      <c r="Q7" s="39">
        <f>IF(ISERROR(VLOOKUP($AA7,[1]BN1!$A:$Z,15,0)),0,VLOOKUP($AA7,[1]BN1!$A:$Z,15,0))</f>
        <v>5045.62109917</v>
      </c>
      <c r="R7" s="41">
        <f t="shared" si="3"/>
        <v>6.6667275127253607</v>
      </c>
      <c r="S7" s="35">
        <f t="shared" si="4"/>
        <v>109852.61869999999</v>
      </c>
      <c r="T7" s="39">
        <f t="shared" si="4"/>
        <v>90242.477549999996</v>
      </c>
      <c r="U7" s="39">
        <f t="shared" si="4"/>
        <v>0</v>
      </c>
      <c r="V7" s="40">
        <f t="shared" si="4"/>
        <v>0</v>
      </c>
      <c r="W7" s="40">
        <f t="shared" si="4"/>
        <v>11451.050153370001</v>
      </c>
      <c r="X7" s="39">
        <f t="shared" si="4"/>
        <v>11451.050153370001</v>
      </c>
      <c r="Y7" s="39">
        <f t="shared" si="4"/>
        <v>10109.15661396</v>
      </c>
      <c r="Z7" s="42">
        <f t="shared" si="5"/>
        <v>9.2024721245539141</v>
      </c>
      <c r="AA7" s="31" t="s">
        <v>17</v>
      </c>
      <c r="AB7" s="32"/>
    </row>
    <row r="8" spans="1:28" ht="21">
      <c r="A8" s="33">
        <v>3</v>
      </c>
      <c r="B8" s="34" t="str">
        <f>VLOOKUP($AA8,[1]Name!$A:$B,2,0)</f>
        <v>กระทรวงพลังงาน</v>
      </c>
      <c r="C8" s="35">
        <f>IF(ISERROR(VLOOKUP($AA8,[1]BN1!$A:$N,3,0)),0,VLOOKUP($AA8,[1]BN1!$A:$N,3,0))</f>
        <v>2016.9649999999999</v>
      </c>
      <c r="D8" s="36">
        <f>IF(ISERROR(VLOOKUP($AA8,[1]BN1!$A:$N,4,0)),0,VLOOKUP($AA8,[1]BN1!$A:$N,4,0))</f>
        <v>745.84870000000001</v>
      </c>
      <c r="E8" s="36">
        <f>IF(ISERROR(VLOOKUP($AA8,[1]BN1!$A:$N,5,0)),0,VLOOKUP($AA8,[1]BN1!$A:$N,5,0))</f>
        <v>0</v>
      </c>
      <c r="F8" s="37">
        <f>IF(ISERROR(VLOOKUP($AA8,[1]BN1!$A:$Z,6,0)),0,VLOOKUP($AA8,[1]BN1!$A:$Z,6,0))</f>
        <v>0</v>
      </c>
      <c r="G8" s="37">
        <f>IF(ISERROR(VLOOKUP($AA8,[1]BN1!$A:$Z,7,0)),0,VLOOKUP($AA8,[1]BN1!$A:$Z,7,0))</f>
        <v>39.755155309999999</v>
      </c>
      <c r="H8" s="36">
        <f t="shared" si="0"/>
        <v>39.755155309999999</v>
      </c>
      <c r="I8" s="36">
        <f>IF(ISERROR(VLOOKUP($AA8,[1]BN1!$A:$Z,8,0)),0,VLOOKUP($AA8,[1]BN1!$A:$Z,8,0))</f>
        <v>155.94271975000001</v>
      </c>
      <c r="J8" s="38">
        <f t="shared" si="1"/>
        <v>7.7315530884274146</v>
      </c>
      <c r="K8" s="35">
        <f>IF(ISERROR(VLOOKUP($AA8,[1]BN1!$A:$N,10,0)),0,VLOOKUP($AA8,[1]BN1!$A:$N,10,0))</f>
        <v>690.4819</v>
      </c>
      <c r="L8" s="39">
        <f>IF(ISERROR(VLOOKUP($AA8,[1]BN1!$A:$N,11,0)),0,VLOOKUP($AA8,[1]BN1!$A:$N,11,0))</f>
        <v>690.4819</v>
      </c>
      <c r="M8" s="39">
        <f>IF(ISERROR(VLOOKUP($AA8,[1]BN1!$A:$N,12,0)),0,VLOOKUP($AA8,[1]BN1!$A:$N,12,0))</f>
        <v>0</v>
      </c>
      <c r="N8" s="40">
        <f>IF(ISERROR(VLOOKUP($AA8,[1]BN1!$A:$Z,13,0)),0,VLOOKUP($AA8,[1]BN1!$A:$Z,13,0))</f>
        <v>0</v>
      </c>
      <c r="O8" s="40">
        <f>IF(ISERROR(VLOOKUP($AA8,[1]BN1!$A:$Z,14,0)),0,VLOOKUP($AA8,[1]BN1!$A:$Z,14,0))</f>
        <v>97.807972919999997</v>
      </c>
      <c r="P8" s="39">
        <f t="shared" si="2"/>
        <v>97.807972919999997</v>
      </c>
      <c r="Q8" s="39">
        <f>IF(ISERROR(VLOOKUP($AA8,[1]BN1!$A:$Z,15,0)),0,VLOOKUP($AA8,[1]BN1!$A:$Z,15,0))</f>
        <v>100.87482129999999</v>
      </c>
      <c r="R8" s="41">
        <f t="shared" si="3"/>
        <v>14.609336073834807</v>
      </c>
      <c r="S8" s="35">
        <f t="shared" si="4"/>
        <v>2707.4468999999999</v>
      </c>
      <c r="T8" s="39">
        <f t="shared" si="4"/>
        <v>1436.3306</v>
      </c>
      <c r="U8" s="39">
        <f t="shared" si="4"/>
        <v>0</v>
      </c>
      <c r="V8" s="40">
        <f t="shared" si="4"/>
        <v>0</v>
      </c>
      <c r="W8" s="40">
        <f t="shared" si="4"/>
        <v>137.56312822999999</v>
      </c>
      <c r="X8" s="39">
        <f t="shared" si="4"/>
        <v>137.56312822999999</v>
      </c>
      <c r="Y8" s="39">
        <f t="shared" si="4"/>
        <v>256.81754104999999</v>
      </c>
      <c r="Z8" s="42">
        <f t="shared" si="5"/>
        <v>9.4855984451624877</v>
      </c>
      <c r="AA8" s="31" t="s">
        <v>18</v>
      </c>
      <c r="AB8" s="32"/>
    </row>
    <row r="9" spans="1:28" ht="21">
      <c r="A9" s="33">
        <v>4</v>
      </c>
      <c r="B9" s="34" t="str">
        <f>VLOOKUP($AA9,[1]Name!$A:$B,2,0)</f>
        <v>กระทรวงทรัพยากรธรรมชาติและสิ่งแวดล้อม</v>
      </c>
      <c r="C9" s="35">
        <f>IF(ISERROR(VLOOKUP($AA9,[1]BN1!$A:$N,3,0)),0,VLOOKUP($AA9,[1]BN1!$A:$N,3,0))</f>
        <v>15710.6085621</v>
      </c>
      <c r="D9" s="36">
        <f>IF(ISERROR(VLOOKUP($AA9,[1]BN1!$A:$N,4,0)),0,VLOOKUP($AA9,[1]BN1!$A:$N,4,0))</f>
        <v>7859.8122621000002</v>
      </c>
      <c r="E9" s="36">
        <f>IF(ISERROR(VLOOKUP($AA9,[1]BN1!$A:$N,5,0)),0,VLOOKUP($AA9,[1]BN1!$A:$N,5,0))</f>
        <v>0</v>
      </c>
      <c r="F9" s="37">
        <f>IF(ISERROR(VLOOKUP($AA9,[1]BN1!$A:$Z,6,0)),0,VLOOKUP($AA9,[1]BN1!$A:$Z,6,0))</f>
        <v>0</v>
      </c>
      <c r="G9" s="37">
        <f>IF(ISERROR(VLOOKUP($AA9,[1]BN1!$A:$Z,7,0)),0,VLOOKUP($AA9,[1]BN1!$A:$Z,7,0))</f>
        <v>165.17926817</v>
      </c>
      <c r="H9" s="36">
        <f t="shared" si="0"/>
        <v>165.17926817</v>
      </c>
      <c r="I9" s="36">
        <f>IF(ISERROR(VLOOKUP($AA9,[1]BN1!$A:$Z,8,0)),0,VLOOKUP($AA9,[1]BN1!$A:$Z,8,0))</f>
        <v>2295.0244894699999</v>
      </c>
      <c r="J9" s="38">
        <f t="shared" si="1"/>
        <v>14.60811960528682</v>
      </c>
      <c r="K9" s="35">
        <f>IF(ISERROR(VLOOKUP($AA9,[1]BN1!$A:$N,10,0)),0,VLOOKUP($AA9,[1]BN1!$A:$N,10,0))</f>
        <v>12400.7357379</v>
      </c>
      <c r="L9" s="39">
        <f>IF(ISERROR(VLOOKUP($AA9,[1]BN1!$A:$N,11,0)),0,VLOOKUP($AA9,[1]BN1!$A:$N,11,0))</f>
        <v>12255.6378379</v>
      </c>
      <c r="M9" s="39">
        <f>IF(ISERROR(VLOOKUP($AA9,[1]BN1!$A:$N,12,0)),0,VLOOKUP($AA9,[1]BN1!$A:$N,12,0))</f>
        <v>0</v>
      </c>
      <c r="N9" s="40">
        <f>IF(ISERROR(VLOOKUP($AA9,[1]BN1!$A:$Z,13,0)),0,VLOOKUP($AA9,[1]BN1!$A:$Z,13,0))</f>
        <v>0</v>
      </c>
      <c r="O9" s="40">
        <f>IF(ISERROR(VLOOKUP($AA9,[1]BN1!$A:$Z,14,0)),0,VLOOKUP($AA9,[1]BN1!$A:$Z,14,0))</f>
        <v>4430.9733605199999</v>
      </c>
      <c r="P9" s="39">
        <f t="shared" si="2"/>
        <v>4430.9733605199999</v>
      </c>
      <c r="Q9" s="39">
        <f>IF(ISERROR(VLOOKUP($AA9,[1]BN1!$A:$Z,15,0)),0,VLOOKUP($AA9,[1]BN1!$A:$Z,15,0))</f>
        <v>395.69225885999998</v>
      </c>
      <c r="R9" s="41">
        <f t="shared" si="3"/>
        <v>3.1908772771494314</v>
      </c>
      <c r="S9" s="35">
        <f t="shared" si="4"/>
        <v>28111.344300000001</v>
      </c>
      <c r="T9" s="39">
        <f t="shared" si="4"/>
        <v>20115.450100000002</v>
      </c>
      <c r="U9" s="39">
        <f t="shared" si="4"/>
        <v>0</v>
      </c>
      <c r="V9" s="40">
        <f t="shared" si="4"/>
        <v>0</v>
      </c>
      <c r="W9" s="40">
        <f t="shared" si="4"/>
        <v>4596.1526286899998</v>
      </c>
      <c r="X9" s="39">
        <f t="shared" si="4"/>
        <v>4596.1526286899998</v>
      </c>
      <c r="Y9" s="39">
        <f t="shared" si="4"/>
        <v>2690.71674833</v>
      </c>
      <c r="Z9" s="42">
        <f t="shared" si="5"/>
        <v>9.5716402588758438</v>
      </c>
      <c r="AA9" s="31" t="s">
        <v>19</v>
      </c>
      <c r="AB9" s="32"/>
    </row>
    <row r="10" spans="1:28" ht="21">
      <c r="A10" s="33">
        <v>5</v>
      </c>
      <c r="B10" s="34" t="str">
        <f>VLOOKUP($AA10,[1]Name!$A:$B,2,0)</f>
        <v>กระทรวงวัฒนธรรม</v>
      </c>
      <c r="C10" s="35">
        <f>IF(ISERROR(VLOOKUP($AA10,[1]BN1!$A:$N,3,0)),0,VLOOKUP($AA10,[1]BN1!$A:$N,3,0))</f>
        <v>4812.0727100000004</v>
      </c>
      <c r="D10" s="36">
        <f>IF(ISERROR(VLOOKUP($AA10,[1]BN1!$A:$N,4,0)),0,VLOOKUP($AA10,[1]BN1!$A:$N,4,0))</f>
        <v>2372.4611100000002</v>
      </c>
      <c r="E10" s="36">
        <f>IF(ISERROR(VLOOKUP($AA10,[1]BN1!$A:$N,5,0)),0,VLOOKUP($AA10,[1]BN1!$A:$N,5,0))</f>
        <v>0</v>
      </c>
      <c r="F10" s="37">
        <f>IF(ISERROR(VLOOKUP($AA10,[1]BN1!$A:$Z,6,0)),0,VLOOKUP($AA10,[1]BN1!$A:$Z,6,0))</f>
        <v>0</v>
      </c>
      <c r="G10" s="37">
        <f>IF(ISERROR(VLOOKUP($AA10,[1]BN1!$A:$Z,7,0)),0,VLOOKUP($AA10,[1]BN1!$A:$Z,7,0))</f>
        <v>192.98605900000001</v>
      </c>
      <c r="H10" s="36">
        <f t="shared" si="0"/>
        <v>192.98605900000001</v>
      </c>
      <c r="I10" s="36">
        <f>IF(ISERROR(VLOOKUP($AA10,[1]BN1!$A:$Z,8,0)),0,VLOOKUP($AA10,[1]BN1!$A:$Z,8,0))</f>
        <v>624.63906256999996</v>
      </c>
      <c r="J10" s="38">
        <f t="shared" si="1"/>
        <v>12.980665509727926</v>
      </c>
      <c r="K10" s="35">
        <f>IF(ISERROR(VLOOKUP($AA10,[1]BN1!$A:$N,10,0)),0,VLOOKUP($AA10,[1]BN1!$A:$N,10,0))</f>
        <v>2181.4639900000002</v>
      </c>
      <c r="L10" s="36">
        <f>IF(ISERROR(VLOOKUP($AA10,[1]BN1!$A:$N,11,0)),0,VLOOKUP($AA10,[1]BN1!$A:$N,11,0))</f>
        <v>2177.3629900000001</v>
      </c>
      <c r="M10" s="36">
        <f>IF(ISERROR(VLOOKUP($AA10,[1]BN1!$A:$N,12,0)),0,VLOOKUP($AA10,[1]BN1!$A:$N,12,0))</f>
        <v>0</v>
      </c>
      <c r="N10" s="37">
        <f>IF(ISERROR(VLOOKUP($AA10,[1]BN1!$A:$Z,13,0)),0,VLOOKUP($AA10,[1]BN1!$A:$Z,13,0))</f>
        <v>0</v>
      </c>
      <c r="O10" s="37">
        <f>IF(ISERROR(VLOOKUP($AA10,[1]BN1!$A:$Z,14,0)),0,VLOOKUP($AA10,[1]BN1!$A:$Z,14,0))</f>
        <v>200.51178451999999</v>
      </c>
      <c r="P10" s="36">
        <f t="shared" si="2"/>
        <v>200.51178451999999</v>
      </c>
      <c r="Q10" s="36">
        <f>IF(ISERROR(VLOOKUP($AA10,[1]BN1!$A:$Z,15,0)),0,VLOOKUP($AA10,[1]BN1!$A:$Z,15,0))</f>
        <v>166.68117225</v>
      </c>
      <c r="R10" s="43">
        <f t="shared" si="3"/>
        <v>7.6407941187239121</v>
      </c>
      <c r="S10" s="35">
        <f t="shared" si="4"/>
        <v>6993.5367000000006</v>
      </c>
      <c r="T10" s="36">
        <f t="shared" si="4"/>
        <v>4549.8240999999998</v>
      </c>
      <c r="U10" s="36">
        <f t="shared" si="4"/>
        <v>0</v>
      </c>
      <c r="V10" s="37">
        <f t="shared" si="4"/>
        <v>0</v>
      </c>
      <c r="W10" s="37">
        <f t="shared" si="4"/>
        <v>393.49784352</v>
      </c>
      <c r="X10" s="36">
        <f t="shared" si="4"/>
        <v>393.49784352</v>
      </c>
      <c r="Y10" s="36">
        <f t="shared" si="4"/>
        <v>791.32023482</v>
      </c>
      <c r="Z10" s="42">
        <f t="shared" si="5"/>
        <v>11.315022266487855</v>
      </c>
      <c r="AA10" s="31" t="s">
        <v>20</v>
      </c>
      <c r="AB10" s="32"/>
    </row>
    <row r="11" spans="1:28" ht="21">
      <c r="A11" s="33">
        <v>6</v>
      </c>
      <c r="B11" s="34" t="str">
        <f>VLOOKUP($AA11,[1]Name!$A:$B,2,0)</f>
        <v>กระทรวงกลาโหม</v>
      </c>
      <c r="C11" s="35">
        <f>IF(ISERROR(VLOOKUP($AA11,[1]BN1!$A:$N,3,0)),0,VLOOKUP($AA11,[1]BN1!$A:$N,3,0))</f>
        <v>150407.7352</v>
      </c>
      <c r="D11" s="36">
        <f>IF(ISERROR(VLOOKUP($AA11,[1]BN1!$A:$N,4,0)),0,VLOOKUP($AA11,[1]BN1!$A:$N,4,0))</f>
        <v>75130.488100000002</v>
      </c>
      <c r="E11" s="36">
        <f>IF(ISERROR(VLOOKUP($AA11,[1]BN1!$A:$N,5,0)),0,VLOOKUP($AA11,[1]BN1!$A:$N,5,0))</f>
        <v>0</v>
      </c>
      <c r="F11" s="37">
        <f>IF(ISERROR(VLOOKUP($AA11,[1]BN1!$A:$Z,6,0)),0,VLOOKUP($AA11,[1]BN1!$A:$Z,6,0))</f>
        <v>0</v>
      </c>
      <c r="G11" s="37">
        <f>IF(ISERROR(VLOOKUP($AA11,[1]BN1!$A:$Z,7,0)),0,VLOOKUP($AA11,[1]BN1!$A:$Z,7,0))</f>
        <v>831.75783146000003</v>
      </c>
      <c r="H11" s="36">
        <f t="shared" si="0"/>
        <v>831.75783146000003</v>
      </c>
      <c r="I11" s="36">
        <f>IF(ISERROR(VLOOKUP($AA11,[1]BN1!$A:$Z,8,0)),0,VLOOKUP($AA11,[1]BN1!$A:$Z,8,0))</f>
        <v>20014.175766280001</v>
      </c>
      <c r="J11" s="38">
        <f t="shared" si="1"/>
        <v>13.306613346492302</v>
      </c>
      <c r="K11" s="35">
        <f>IF(ISERROR(VLOOKUP($AA11,[1]BN1!$A:$N,10,0)),0,VLOOKUP($AA11,[1]BN1!$A:$N,10,0))</f>
        <v>49529.498299999999</v>
      </c>
      <c r="L11" s="39">
        <f>IF(ISERROR(VLOOKUP($AA11,[1]BN1!$A:$N,11,0)),0,VLOOKUP($AA11,[1]BN1!$A:$N,11,0))</f>
        <v>45923.472000000002</v>
      </c>
      <c r="M11" s="39">
        <f>IF(ISERROR(VLOOKUP($AA11,[1]BN1!$A:$N,12,0)),0,VLOOKUP($AA11,[1]BN1!$A:$N,12,0))</f>
        <v>0</v>
      </c>
      <c r="N11" s="40">
        <f>IF(ISERROR(VLOOKUP($AA11,[1]BN1!$A:$Z,13,0)),0,VLOOKUP($AA11,[1]BN1!$A:$Z,13,0))</f>
        <v>0</v>
      </c>
      <c r="O11" s="40">
        <f>IF(ISERROR(VLOOKUP($AA11,[1]BN1!$A:$Z,14,0)),0,VLOOKUP($AA11,[1]BN1!$A:$Z,14,0))</f>
        <v>5729.0097194399996</v>
      </c>
      <c r="P11" s="39">
        <f t="shared" si="2"/>
        <v>5729.0097194399996</v>
      </c>
      <c r="Q11" s="39">
        <f>IF(ISERROR(VLOOKUP($AA11,[1]BN1!$A:$Z,15,0)),0,VLOOKUP($AA11,[1]BN1!$A:$Z,15,0))</f>
        <v>4139.3058195000003</v>
      </c>
      <c r="R11" s="41">
        <f t="shared" si="3"/>
        <v>8.3572536802780419</v>
      </c>
      <c r="S11" s="35">
        <f t="shared" si="4"/>
        <v>199937.2335</v>
      </c>
      <c r="T11" s="39">
        <f t="shared" si="4"/>
        <v>121053.9601</v>
      </c>
      <c r="U11" s="39">
        <f t="shared" si="4"/>
        <v>0</v>
      </c>
      <c r="V11" s="40">
        <f t="shared" si="4"/>
        <v>0</v>
      </c>
      <c r="W11" s="40">
        <f t="shared" si="4"/>
        <v>6560.7675509000001</v>
      </c>
      <c r="X11" s="39">
        <f t="shared" si="4"/>
        <v>6560.7675509000001</v>
      </c>
      <c r="Y11" s="39">
        <f t="shared" si="4"/>
        <v>24153.481585780002</v>
      </c>
      <c r="Z11" s="42">
        <f t="shared" si="5"/>
        <v>12.080532056466613</v>
      </c>
      <c r="AA11" s="31" t="s">
        <v>21</v>
      </c>
      <c r="AB11" s="32"/>
    </row>
    <row r="12" spans="1:28" ht="21">
      <c r="A12" s="33">
        <v>7</v>
      </c>
      <c r="B12" s="34" t="str">
        <f>VLOOKUP($AA12,[1]Name!$A:$B,2,0)</f>
        <v>กระทรวงอุตสาหกรรม</v>
      </c>
      <c r="C12" s="35">
        <f>IF(ISERROR(VLOOKUP($AA12,[1]BN1!$A:$N,3,0)),0,VLOOKUP($AA12,[1]BN1!$A:$N,3,0))</f>
        <v>3500.3494999999998</v>
      </c>
      <c r="D12" s="36">
        <f>IF(ISERROR(VLOOKUP($AA12,[1]BN1!$A:$N,4,0)),0,VLOOKUP($AA12,[1]BN1!$A:$N,4,0))</f>
        <v>1923.8939</v>
      </c>
      <c r="E12" s="36">
        <f>IF(ISERROR(VLOOKUP($AA12,[1]BN1!$A:$N,5,0)),0,VLOOKUP($AA12,[1]BN1!$A:$N,5,0))</f>
        <v>0</v>
      </c>
      <c r="F12" s="37">
        <f>IF(ISERROR(VLOOKUP($AA12,[1]BN1!$A:$Z,6,0)),0,VLOOKUP($AA12,[1]BN1!$A:$Z,6,0))</f>
        <v>0</v>
      </c>
      <c r="G12" s="37">
        <f>IF(ISERROR(VLOOKUP($AA12,[1]BN1!$A:$Z,7,0)),0,VLOOKUP($AA12,[1]BN1!$A:$Z,7,0))</f>
        <v>186.3581499</v>
      </c>
      <c r="H12" s="36">
        <f t="shared" si="0"/>
        <v>186.3581499</v>
      </c>
      <c r="I12" s="36">
        <f>IF(ISERROR(VLOOKUP($AA12,[1]BN1!$A:$Z,8,0)),0,VLOOKUP($AA12,[1]BN1!$A:$Z,8,0))</f>
        <v>368.28623406999998</v>
      </c>
      <c r="J12" s="38">
        <f t="shared" si="1"/>
        <v>10.521413192311224</v>
      </c>
      <c r="K12" s="35">
        <f>IF(ISERROR(VLOOKUP($AA12,[1]BN1!$A:$N,10,0)),0,VLOOKUP($AA12,[1]BN1!$A:$N,10,0))</f>
        <v>840.70749999999998</v>
      </c>
      <c r="L12" s="39">
        <f>IF(ISERROR(VLOOKUP($AA12,[1]BN1!$A:$N,11,0)),0,VLOOKUP($AA12,[1]BN1!$A:$N,11,0))</f>
        <v>840.70749999999998</v>
      </c>
      <c r="M12" s="39">
        <f>IF(ISERROR(VLOOKUP($AA12,[1]BN1!$A:$N,12,0)),0,VLOOKUP($AA12,[1]BN1!$A:$N,12,0))</f>
        <v>0</v>
      </c>
      <c r="N12" s="40">
        <f>IF(ISERROR(VLOOKUP($AA12,[1]BN1!$A:$Z,13,0)),0,VLOOKUP($AA12,[1]BN1!$A:$Z,13,0))</f>
        <v>0</v>
      </c>
      <c r="O12" s="40">
        <f>IF(ISERROR(VLOOKUP($AA12,[1]BN1!$A:$Z,14,0)),0,VLOOKUP($AA12,[1]BN1!$A:$Z,14,0))</f>
        <v>252.68262300000001</v>
      </c>
      <c r="P12" s="39">
        <f t="shared" si="2"/>
        <v>252.68262300000001</v>
      </c>
      <c r="Q12" s="39">
        <f>IF(ISERROR(VLOOKUP($AA12,[1]BN1!$A:$Z,15,0)),0,VLOOKUP($AA12,[1]BN1!$A:$Z,15,0))</f>
        <v>164.09618338999999</v>
      </c>
      <c r="R12" s="41">
        <f t="shared" si="3"/>
        <v>19.518819968895247</v>
      </c>
      <c r="S12" s="35">
        <f t="shared" si="4"/>
        <v>4341.0569999999998</v>
      </c>
      <c r="T12" s="39">
        <f t="shared" si="4"/>
        <v>2764.6014</v>
      </c>
      <c r="U12" s="39">
        <f t="shared" si="4"/>
        <v>0</v>
      </c>
      <c r="V12" s="40">
        <f t="shared" si="4"/>
        <v>0</v>
      </c>
      <c r="W12" s="40">
        <f t="shared" si="4"/>
        <v>439.04077289999998</v>
      </c>
      <c r="X12" s="39">
        <f t="shared" si="4"/>
        <v>439.04077289999998</v>
      </c>
      <c r="Y12" s="39">
        <f t="shared" si="4"/>
        <v>532.38241745999994</v>
      </c>
      <c r="Z12" s="42">
        <f t="shared" si="5"/>
        <v>12.263889127924374</v>
      </c>
      <c r="AA12" s="31" t="s">
        <v>22</v>
      </c>
      <c r="AB12" s="32"/>
    </row>
    <row r="13" spans="1:28" ht="21">
      <c r="A13" s="33">
        <v>8</v>
      </c>
      <c r="B13" s="34" t="str">
        <f>VLOOKUP($AA13,[1]Name!$A:$B,2,0)</f>
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</c>
      <c r="C13" s="35">
        <f>IF(ISERROR(VLOOKUP($AA13,[1]BN1!$A:$N,3,0)),0,VLOOKUP($AA13,[1]BN1!$A:$N,3,0))</f>
        <v>104770.76735012</v>
      </c>
      <c r="D13" s="36">
        <f>IF(ISERROR(VLOOKUP($AA13,[1]BN1!$A:$N,4,0)),0,VLOOKUP($AA13,[1]BN1!$A:$N,4,0))</f>
        <v>52369.299500120003</v>
      </c>
      <c r="E13" s="36">
        <f>IF(ISERROR(VLOOKUP($AA13,[1]BN1!$A:$N,5,0)),0,VLOOKUP($AA13,[1]BN1!$A:$N,5,0))</f>
        <v>0</v>
      </c>
      <c r="F13" s="37">
        <f>IF(ISERROR(VLOOKUP($AA13,[1]BN1!$A:$Z,6,0)),0,VLOOKUP($AA13,[1]BN1!$A:$Z,6,0))</f>
        <v>0</v>
      </c>
      <c r="G13" s="37">
        <f>IF(ISERROR(VLOOKUP($AA13,[1]BN1!$A:$Z,7,0)),0,VLOOKUP($AA13,[1]BN1!$A:$Z,7,0))</f>
        <v>673.13309108999999</v>
      </c>
      <c r="H13" s="36">
        <f t="shared" si="0"/>
        <v>673.13309108999999</v>
      </c>
      <c r="I13" s="36">
        <f>IF(ISERROR(VLOOKUP($AA13,[1]BN1!$A:$Z,8,0)),0,VLOOKUP($AA13,[1]BN1!$A:$Z,8,0))</f>
        <v>15549.62115947</v>
      </c>
      <c r="J13" s="38">
        <f t="shared" si="1"/>
        <v>14.841564639406252</v>
      </c>
      <c r="K13" s="35">
        <f>IF(ISERROR(VLOOKUP($AA13,[1]BN1!$A:$N,10,0)),0,VLOOKUP($AA13,[1]BN1!$A:$N,10,0))</f>
        <v>17853.93554988</v>
      </c>
      <c r="L13" s="39">
        <f>IF(ISERROR(VLOOKUP($AA13,[1]BN1!$A:$N,11,0)),0,VLOOKUP($AA13,[1]BN1!$A:$N,11,0))</f>
        <v>17853.93554988</v>
      </c>
      <c r="M13" s="39">
        <f>IF(ISERROR(VLOOKUP($AA13,[1]BN1!$A:$N,12,0)),0,VLOOKUP($AA13,[1]BN1!$A:$N,12,0))</f>
        <v>0</v>
      </c>
      <c r="N13" s="40">
        <f>IF(ISERROR(VLOOKUP($AA13,[1]BN1!$A:$Z,13,0)),0,VLOOKUP($AA13,[1]BN1!$A:$Z,13,0))</f>
        <v>0</v>
      </c>
      <c r="O13" s="40">
        <f>IF(ISERROR(VLOOKUP($AA13,[1]BN1!$A:$Z,14,0)),0,VLOOKUP($AA13,[1]BN1!$A:$Z,14,0))</f>
        <v>2275.0566558800001</v>
      </c>
      <c r="P13" s="39">
        <f t="shared" si="2"/>
        <v>2275.0566558800001</v>
      </c>
      <c r="Q13" s="39">
        <f>IF(ISERROR(VLOOKUP($AA13,[1]BN1!$A:$Z,15,0)),0,VLOOKUP($AA13,[1]BN1!$A:$Z,15,0))</f>
        <v>415.14133521999997</v>
      </c>
      <c r="R13" s="41">
        <f t="shared" si="3"/>
        <v>2.3252091061950217</v>
      </c>
      <c r="S13" s="35">
        <f t="shared" si="4"/>
        <v>122624.7029</v>
      </c>
      <c r="T13" s="39">
        <f t="shared" si="4"/>
        <v>70223.235050000003</v>
      </c>
      <c r="U13" s="39">
        <f t="shared" si="4"/>
        <v>0</v>
      </c>
      <c r="V13" s="40">
        <f t="shared" si="4"/>
        <v>0</v>
      </c>
      <c r="W13" s="40">
        <f t="shared" si="4"/>
        <v>2948.1897469700002</v>
      </c>
      <c r="X13" s="39">
        <f t="shared" si="4"/>
        <v>2948.1897469700002</v>
      </c>
      <c r="Y13" s="39">
        <f t="shared" si="4"/>
        <v>15964.76249469</v>
      </c>
      <c r="Z13" s="42">
        <f t="shared" si="5"/>
        <v>13.019205850968874</v>
      </c>
      <c r="AA13" s="31" t="s">
        <v>23</v>
      </c>
      <c r="AB13" s="32"/>
    </row>
    <row r="14" spans="1:28" ht="21">
      <c r="A14" s="33">
        <v>9</v>
      </c>
      <c r="B14" s="34" t="str">
        <f>VLOOKUP($AA14,[1]Name!$A:$B,2,0)</f>
        <v>กระทรวงยุติธรรม</v>
      </c>
      <c r="C14" s="35">
        <f>IF(ISERROR(VLOOKUP($AA14,[1]BN1!$A:$N,3,0)),0,VLOOKUP($AA14,[1]BN1!$A:$N,3,0))</f>
        <v>21226.397089300001</v>
      </c>
      <c r="D14" s="36">
        <f>IF(ISERROR(VLOOKUP($AA14,[1]BN1!$A:$N,4,0)),0,VLOOKUP($AA14,[1]BN1!$A:$N,4,0))</f>
        <v>10609.454589299999</v>
      </c>
      <c r="E14" s="36">
        <f>IF(ISERROR(VLOOKUP($AA14,[1]BN1!$A:$N,5,0)),0,VLOOKUP($AA14,[1]BN1!$A:$N,5,0))</f>
        <v>0</v>
      </c>
      <c r="F14" s="37">
        <f>IF(ISERROR(VLOOKUP($AA14,[1]BN1!$A:$Z,6,0)),0,VLOOKUP($AA14,[1]BN1!$A:$Z,6,0))</f>
        <v>0</v>
      </c>
      <c r="G14" s="37">
        <f>IF(ISERROR(VLOOKUP($AA14,[1]BN1!$A:$Z,7,0)),0,VLOOKUP($AA14,[1]BN1!$A:$Z,7,0))</f>
        <v>434.71832445000001</v>
      </c>
      <c r="H14" s="36">
        <f t="shared" si="0"/>
        <v>434.71832445000001</v>
      </c>
      <c r="I14" s="36">
        <f>IF(ISERROR(VLOOKUP($AA14,[1]BN1!$A:$Z,8,0)),0,VLOOKUP($AA14,[1]BN1!$A:$Z,8,0))</f>
        <v>3220.12606972</v>
      </c>
      <c r="J14" s="38">
        <f t="shared" si="1"/>
        <v>15.17038457432435</v>
      </c>
      <c r="K14" s="35">
        <f>IF(ISERROR(VLOOKUP($AA14,[1]BN1!$A:$N,10,0)),0,VLOOKUP($AA14,[1]BN1!$A:$N,10,0))</f>
        <v>2967.9693106999998</v>
      </c>
      <c r="L14" s="36">
        <f>IF(ISERROR(VLOOKUP($AA14,[1]BN1!$A:$N,11,0)),0,VLOOKUP($AA14,[1]BN1!$A:$N,11,0))</f>
        <v>2801.8965106999999</v>
      </c>
      <c r="M14" s="36">
        <f>IF(ISERROR(VLOOKUP($AA14,[1]BN1!$A:$N,12,0)),0,VLOOKUP($AA14,[1]BN1!$A:$N,12,0))</f>
        <v>0</v>
      </c>
      <c r="N14" s="37">
        <f>IF(ISERROR(VLOOKUP($AA14,[1]BN1!$A:$Z,13,0)),0,VLOOKUP($AA14,[1]BN1!$A:$Z,13,0))</f>
        <v>0</v>
      </c>
      <c r="O14" s="37">
        <f>IF(ISERROR(VLOOKUP($AA14,[1]BN1!$A:$Z,14,0)),0,VLOOKUP($AA14,[1]BN1!$A:$Z,14,0))</f>
        <v>724.24158635000003</v>
      </c>
      <c r="P14" s="36">
        <f t="shared" si="2"/>
        <v>724.24158635000003</v>
      </c>
      <c r="Q14" s="36">
        <f>IF(ISERROR(VLOOKUP($AA14,[1]BN1!$A:$Z,15,0)),0,VLOOKUP($AA14,[1]BN1!$A:$Z,15,0))</f>
        <v>250.15435393999999</v>
      </c>
      <c r="R14" s="41">
        <f t="shared" si="3"/>
        <v>8.4284683483132348</v>
      </c>
      <c r="S14" s="35">
        <f t="shared" si="4"/>
        <v>24194.366399999999</v>
      </c>
      <c r="T14" s="39">
        <f t="shared" si="4"/>
        <v>13411.3511</v>
      </c>
      <c r="U14" s="39">
        <f t="shared" si="4"/>
        <v>0</v>
      </c>
      <c r="V14" s="40">
        <f t="shared" si="4"/>
        <v>0</v>
      </c>
      <c r="W14" s="40">
        <f t="shared" si="4"/>
        <v>1158.9599108</v>
      </c>
      <c r="X14" s="39">
        <f t="shared" si="4"/>
        <v>1158.9599108</v>
      </c>
      <c r="Y14" s="39">
        <f t="shared" si="4"/>
        <v>3470.28042366</v>
      </c>
      <c r="Z14" s="42">
        <f t="shared" si="5"/>
        <v>14.343340785564033</v>
      </c>
      <c r="AA14" s="31" t="s">
        <v>24</v>
      </c>
      <c r="AB14" s="32"/>
    </row>
    <row r="15" spans="1:28" ht="21">
      <c r="A15" s="33">
        <v>10</v>
      </c>
      <c r="B15" s="34" t="str">
        <f>VLOOKUP($AA15,[1]Name!$A:$B,2,0)</f>
        <v>กระทรวงการท่องเที่ยวและกีฬา</v>
      </c>
      <c r="C15" s="35">
        <f>IF(ISERROR(VLOOKUP($AA15,[1]BN1!$A:$N,3,0)),0,VLOOKUP($AA15,[1]BN1!$A:$N,3,0))</f>
        <v>4028.0990000000002</v>
      </c>
      <c r="D15" s="36">
        <f>IF(ISERROR(VLOOKUP($AA15,[1]BN1!$A:$N,4,0)),0,VLOOKUP($AA15,[1]BN1!$A:$N,4,0))</f>
        <v>2009.0102999999999</v>
      </c>
      <c r="E15" s="36">
        <f>IF(ISERROR(VLOOKUP($AA15,[1]BN1!$A:$N,5,0)),0,VLOOKUP($AA15,[1]BN1!$A:$N,5,0))</f>
        <v>0</v>
      </c>
      <c r="F15" s="37">
        <f>IF(ISERROR(VLOOKUP($AA15,[1]BN1!$A:$Z,6,0)),0,VLOOKUP($AA15,[1]BN1!$A:$Z,6,0))</f>
        <v>0</v>
      </c>
      <c r="G15" s="37">
        <f>IF(ISERROR(VLOOKUP($AA15,[1]BN1!$A:$Z,7,0)),0,VLOOKUP($AA15,[1]BN1!$A:$Z,7,0))</f>
        <v>88.650829040000005</v>
      </c>
      <c r="H15" s="36">
        <f t="shared" si="0"/>
        <v>88.650829040000005</v>
      </c>
      <c r="I15" s="36">
        <f>IF(ISERROR(VLOOKUP($AA15,[1]BN1!$A:$Z,8,0)),0,VLOOKUP($AA15,[1]BN1!$A:$Z,8,0))</f>
        <v>594.82775332000006</v>
      </c>
      <c r="J15" s="38">
        <f t="shared" si="1"/>
        <v>14.766959633315865</v>
      </c>
      <c r="K15" s="35">
        <f>IF(ISERROR(VLOOKUP($AA15,[1]BN1!$A:$N,10,0)),0,VLOOKUP($AA15,[1]BN1!$A:$N,10,0))</f>
        <v>1064.7583</v>
      </c>
      <c r="L15" s="39">
        <f>IF(ISERROR(VLOOKUP($AA15,[1]BN1!$A:$N,11,0)),0,VLOOKUP($AA15,[1]BN1!$A:$N,11,0))</f>
        <v>1064.7583</v>
      </c>
      <c r="M15" s="39">
        <f>IF(ISERROR(VLOOKUP($AA15,[1]BN1!$A:$N,12,0)),0,VLOOKUP($AA15,[1]BN1!$A:$N,12,0))</f>
        <v>0</v>
      </c>
      <c r="N15" s="40">
        <f>IF(ISERROR(VLOOKUP($AA15,[1]BN1!$A:$Z,13,0)),0,VLOOKUP($AA15,[1]BN1!$A:$Z,13,0))</f>
        <v>0</v>
      </c>
      <c r="O15" s="40">
        <f>IF(ISERROR(VLOOKUP($AA15,[1]BN1!$A:$Z,14,0)),0,VLOOKUP($AA15,[1]BN1!$A:$Z,14,0))</f>
        <v>129.97053500000001</v>
      </c>
      <c r="P15" s="39">
        <f t="shared" si="2"/>
        <v>129.97053500000001</v>
      </c>
      <c r="Q15" s="39">
        <f>IF(ISERROR(VLOOKUP($AA15,[1]BN1!$A:$Z,15,0)),0,VLOOKUP($AA15,[1]BN1!$A:$Z,15,0))</f>
        <v>183.71023</v>
      </c>
      <c r="R15" s="41">
        <f t="shared" si="3"/>
        <v>17.253702553903551</v>
      </c>
      <c r="S15" s="35">
        <f t="shared" si="4"/>
        <v>5092.8572999999997</v>
      </c>
      <c r="T15" s="39">
        <f t="shared" si="4"/>
        <v>3073.7685999999999</v>
      </c>
      <c r="U15" s="39">
        <f t="shared" si="4"/>
        <v>0</v>
      </c>
      <c r="V15" s="40">
        <f t="shared" si="4"/>
        <v>0</v>
      </c>
      <c r="W15" s="40">
        <f t="shared" si="4"/>
        <v>218.62136404</v>
      </c>
      <c r="X15" s="39">
        <f t="shared" si="4"/>
        <v>218.62136404</v>
      </c>
      <c r="Y15" s="39">
        <f t="shared" si="4"/>
        <v>778.53798332000008</v>
      </c>
      <c r="Z15" s="42">
        <f t="shared" si="5"/>
        <v>15.286860350868267</v>
      </c>
      <c r="AA15" s="31" t="s">
        <v>25</v>
      </c>
      <c r="AB15" s="32"/>
    </row>
    <row r="16" spans="1:28" ht="21">
      <c r="A16" s="33">
        <v>11</v>
      </c>
      <c r="B16" s="34" t="str">
        <f>VLOOKUP($AA16,[1]Name!$A:$B,2,0)</f>
        <v>กระทรวงสาธารณสุข</v>
      </c>
      <c r="C16" s="35">
        <f>IF(ISERROR(VLOOKUP($AA16,[1]BN1!$A:$N,3,0)),0,VLOOKUP($AA16,[1]BN1!$A:$N,3,0))</f>
        <v>136873.37040499999</v>
      </c>
      <c r="D16" s="36">
        <f>IF(ISERROR(VLOOKUP($AA16,[1]BN1!$A:$N,4,0)),0,VLOOKUP($AA16,[1]BN1!$A:$N,4,0))</f>
        <v>67939.016004999998</v>
      </c>
      <c r="E16" s="36">
        <f>IF(ISERROR(VLOOKUP($AA16,[1]BN1!$A:$N,5,0)),0,VLOOKUP($AA16,[1]BN1!$A:$N,5,0))</f>
        <v>0</v>
      </c>
      <c r="F16" s="37">
        <f>IF(ISERROR(VLOOKUP($AA16,[1]BN1!$A:$Z,6,0)),0,VLOOKUP($AA16,[1]BN1!$A:$Z,6,0))</f>
        <v>0</v>
      </c>
      <c r="G16" s="37">
        <f>IF(ISERROR(VLOOKUP($AA16,[1]BN1!$A:$Z,7,0)),0,VLOOKUP($AA16,[1]BN1!$A:$Z,7,0))</f>
        <v>306.48155101999998</v>
      </c>
      <c r="H16" s="36">
        <f t="shared" si="0"/>
        <v>306.48155101999998</v>
      </c>
      <c r="I16" s="36">
        <f>IF(ISERROR(VLOOKUP($AA16,[1]BN1!$A:$Z,8,0)),0,VLOOKUP($AA16,[1]BN1!$A:$Z,8,0))</f>
        <v>22298.970840559999</v>
      </c>
      <c r="J16" s="38">
        <f t="shared" si="1"/>
        <v>16.2916795097386</v>
      </c>
      <c r="K16" s="35">
        <f>IF(ISERROR(VLOOKUP($AA16,[1]BN1!$A:$N,10,0)),0,VLOOKUP($AA16,[1]BN1!$A:$N,10,0))</f>
        <v>16965.287994999999</v>
      </c>
      <c r="L16" s="39">
        <f>IF(ISERROR(VLOOKUP($AA16,[1]BN1!$A:$N,11,0)),0,VLOOKUP($AA16,[1]BN1!$A:$N,11,0))</f>
        <v>16953.678094999999</v>
      </c>
      <c r="M16" s="39">
        <f>IF(ISERROR(VLOOKUP($AA16,[1]BN1!$A:$N,12,0)),0,VLOOKUP($AA16,[1]BN1!$A:$N,12,0))</f>
        <v>0</v>
      </c>
      <c r="N16" s="40">
        <f>IF(ISERROR(VLOOKUP($AA16,[1]BN1!$A:$Z,13,0)),0,VLOOKUP($AA16,[1]BN1!$A:$Z,13,0))</f>
        <v>0</v>
      </c>
      <c r="O16" s="40">
        <f>IF(ISERROR(VLOOKUP($AA16,[1]BN1!$A:$Z,14,0)),0,VLOOKUP($AA16,[1]BN1!$A:$Z,14,0))</f>
        <v>6715.54466151</v>
      </c>
      <c r="P16" s="39">
        <f t="shared" si="2"/>
        <v>6715.54466151</v>
      </c>
      <c r="Q16" s="39">
        <f>IF(ISERROR(VLOOKUP($AA16,[1]BN1!$A:$Z,15,0)),0,VLOOKUP($AA16,[1]BN1!$A:$Z,15,0))</f>
        <v>1630.13728887</v>
      </c>
      <c r="R16" s="41">
        <f t="shared" si="3"/>
        <v>9.6086626372062369</v>
      </c>
      <c r="S16" s="35">
        <f t="shared" si="4"/>
        <v>153838.65839999999</v>
      </c>
      <c r="T16" s="39">
        <f t="shared" si="4"/>
        <v>84892.694099999993</v>
      </c>
      <c r="U16" s="39">
        <f t="shared" si="4"/>
        <v>0</v>
      </c>
      <c r="V16" s="40">
        <f t="shared" si="4"/>
        <v>0</v>
      </c>
      <c r="W16" s="40">
        <f t="shared" si="4"/>
        <v>7022.0262125299996</v>
      </c>
      <c r="X16" s="39">
        <f t="shared" si="4"/>
        <v>7022.0262125299996</v>
      </c>
      <c r="Y16" s="39">
        <f t="shared" si="4"/>
        <v>23929.108129429998</v>
      </c>
      <c r="Z16" s="42">
        <f t="shared" si="5"/>
        <v>15.5546781142691</v>
      </c>
      <c r="AA16" s="31" t="s">
        <v>26</v>
      </c>
      <c r="AB16" s="32"/>
    </row>
    <row r="17" spans="1:28" ht="21">
      <c r="A17" s="33">
        <v>12</v>
      </c>
      <c r="B17" s="34" t="str">
        <f>VLOOKUP($AA17,[1]Name!$A:$B,2,0)</f>
        <v>กระทรวงศึกษาธิการ</v>
      </c>
      <c r="C17" s="35">
        <f>IF(ISERROR(VLOOKUP($AA17,[1]BN1!$A:$N,3,0)),0,VLOOKUP($AA17,[1]BN1!$A:$N,3,0))</f>
        <v>315598.137162</v>
      </c>
      <c r="D17" s="36">
        <f>IF(ISERROR(VLOOKUP($AA17,[1]BN1!$A:$N,4,0)),0,VLOOKUP($AA17,[1]BN1!$A:$N,4,0))</f>
        <v>156815.520862</v>
      </c>
      <c r="E17" s="36">
        <f>IF(ISERROR(VLOOKUP($AA17,[1]BN1!$A:$N,5,0)),0,VLOOKUP($AA17,[1]BN1!$A:$N,5,0))</f>
        <v>0</v>
      </c>
      <c r="F17" s="37">
        <f>IF(ISERROR(VLOOKUP($AA17,[1]BN1!$A:$Z,6,0)),0,VLOOKUP($AA17,[1]BN1!$A:$Z,6,0))</f>
        <v>0</v>
      </c>
      <c r="G17" s="37">
        <f>IF(ISERROR(VLOOKUP($AA17,[1]BN1!$A:$Z,7,0)),0,VLOOKUP($AA17,[1]BN1!$A:$Z,7,0))</f>
        <v>104.16048625000001</v>
      </c>
      <c r="H17" s="36">
        <f t="shared" si="0"/>
        <v>104.16048625000001</v>
      </c>
      <c r="I17" s="36">
        <f>IF(ISERROR(VLOOKUP($AA17,[1]BN1!$A:$Z,8,0)),0,VLOOKUP($AA17,[1]BN1!$A:$Z,8,0))</f>
        <v>53564.225376130002</v>
      </c>
      <c r="J17" s="38">
        <f t="shared" si="1"/>
        <v>16.972288194665385</v>
      </c>
      <c r="K17" s="35">
        <f>IF(ISERROR(VLOOKUP($AA17,[1]BN1!$A:$N,10,0)),0,VLOOKUP($AA17,[1]BN1!$A:$N,10,0))</f>
        <v>14828.455038</v>
      </c>
      <c r="L17" s="39">
        <f>IF(ISERROR(VLOOKUP($AA17,[1]BN1!$A:$N,11,0)),0,VLOOKUP($AA17,[1]BN1!$A:$N,11,0))</f>
        <v>14784.787538</v>
      </c>
      <c r="M17" s="39">
        <f>IF(ISERROR(VLOOKUP($AA17,[1]BN1!$A:$N,12,0)),0,VLOOKUP($AA17,[1]BN1!$A:$N,12,0))</f>
        <v>0</v>
      </c>
      <c r="N17" s="40">
        <f>IF(ISERROR(VLOOKUP($AA17,[1]BN1!$A:$Z,13,0)),0,VLOOKUP($AA17,[1]BN1!$A:$Z,13,0))</f>
        <v>0</v>
      </c>
      <c r="O17" s="40">
        <f>IF(ISERROR(VLOOKUP($AA17,[1]BN1!$A:$Z,14,0)),0,VLOOKUP($AA17,[1]BN1!$A:$Z,14,0))</f>
        <v>1247.9047565400001</v>
      </c>
      <c r="P17" s="39">
        <f t="shared" si="2"/>
        <v>1247.9047565400001</v>
      </c>
      <c r="Q17" s="39">
        <f>IF(ISERROR(VLOOKUP($AA17,[1]BN1!$A:$Z,15,0)),0,VLOOKUP($AA17,[1]BN1!$A:$Z,15,0))</f>
        <v>252.71489677</v>
      </c>
      <c r="R17" s="41">
        <f t="shared" si="3"/>
        <v>1.7042564186382367</v>
      </c>
      <c r="S17" s="35">
        <f t="shared" si="4"/>
        <v>330426.59220000001</v>
      </c>
      <c r="T17" s="39">
        <f t="shared" si="4"/>
        <v>171600.30840000001</v>
      </c>
      <c r="U17" s="39">
        <f t="shared" si="4"/>
        <v>0</v>
      </c>
      <c r="V17" s="40">
        <f t="shared" si="4"/>
        <v>0</v>
      </c>
      <c r="W17" s="40">
        <f t="shared" si="4"/>
        <v>1352.0652427900002</v>
      </c>
      <c r="X17" s="39">
        <f t="shared" si="4"/>
        <v>1352.0652427900002</v>
      </c>
      <c r="Y17" s="39">
        <f t="shared" si="4"/>
        <v>53816.940272899999</v>
      </c>
      <c r="Z17" s="42">
        <f t="shared" si="5"/>
        <v>16.287109313625031</v>
      </c>
      <c r="AA17" s="31" t="s">
        <v>27</v>
      </c>
      <c r="AB17" s="32"/>
    </row>
    <row r="18" spans="1:28" ht="21">
      <c r="A18" s="33">
        <v>13</v>
      </c>
      <c r="B18" s="34" t="str">
        <f>VLOOKUP($AA18,[1]Name!$A:$B,2,0)</f>
        <v>กระทรวงการพัฒนาสังคมและความมั่นคงของมนุษย์</v>
      </c>
      <c r="C18" s="35">
        <f>IF(ISERROR(VLOOKUP($AA18,[1]BN1!$A:$N,3,0)),0,VLOOKUP($AA18,[1]BN1!$A:$N,3,0))</f>
        <v>23181.749899999999</v>
      </c>
      <c r="D18" s="36">
        <f>IF(ISERROR(VLOOKUP($AA18,[1]BN1!$A:$N,4,0)),0,VLOOKUP($AA18,[1]BN1!$A:$N,4,0))</f>
        <v>11590.3328</v>
      </c>
      <c r="E18" s="36">
        <f>IF(ISERROR(VLOOKUP($AA18,[1]BN1!$A:$N,5,0)),0,VLOOKUP($AA18,[1]BN1!$A:$N,5,0))</f>
        <v>0</v>
      </c>
      <c r="F18" s="37">
        <f>IF(ISERROR(VLOOKUP($AA18,[1]BN1!$A:$Z,6,0)),0,VLOOKUP($AA18,[1]BN1!$A:$Z,6,0))</f>
        <v>0</v>
      </c>
      <c r="G18" s="37">
        <f>IF(ISERROR(VLOOKUP($AA18,[1]BN1!$A:$Z,7,0)),0,VLOOKUP($AA18,[1]BN1!$A:$Z,7,0))</f>
        <v>46.887726059999999</v>
      </c>
      <c r="H18" s="36">
        <f t="shared" si="0"/>
        <v>46.887726059999999</v>
      </c>
      <c r="I18" s="36">
        <f>IF(ISERROR(VLOOKUP($AA18,[1]BN1!$A:$Z,8,0)),0,VLOOKUP($AA18,[1]BN1!$A:$Z,8,0))</f>
        <v>3726.3151236200001</v>
      </c>
      <c r="J18" s="38">
        <f t="shared" si="1"/>
        <v>16.074347880096834</v>
      </c>
      <c r="K18" s="35">
        <f>IF(ISERROR(VLOOKUP($AA18,[1]BN1!$A:$N,10,0)),0,VLOOKUP($AA18,[1]BN1!$A:$N,10,0))</f>
        <v>1443.1904999999999</v>
      </c>
      <c r="L18" s="39">
        <f>IF(ISERROR(VLOOKUP($AA18,[1]BN1!$A:$N,11,0)),0,VLOOKUP($AA18,[1]BN1!$A:$N,11,0))</f>
        <v>1443.1904999999999</v>
      </c>
      <c r="M18" s="39">
        <f>IF(ISERROR(VLOOKUP($AA18,[1]BN1!$A:$N,12,0)),0,VLOOKUP($AA18,[1]BN1!$A:$N,12,0))</f>
        <v>0</v>
      </c>
      <c r="N18" s="40">
        <f>IF(ISERROR(VLOOKUP($AA18,[1]BN1!$A:$Z,13,0)),0,VLOOKUP($AA18,[1]BN1!$A:$Z,13,0))</f>
        <v>0</v>
      </c>
      <c r="O18" s="40">
        <f>IF(ISERROR(VLOOKUP($AA18,[1]BN1!$A:$Z,14,0)),0,VLOOKUP($AA18,[1]BN1!$A:$Z,14,0))</f>
        <v>6.4737751499999998</v>
      </c>
      <c r="P18" s="39">
        <f t="shared" si="2"/>
        <v>6.4737751499999998</v>
      </c>
      <c r="Q18" s="39">
        <f>IF(ISERROR(VLOOKUP($AA18,[1]BN1!$A:$Z,15,0)),0,VLOOKUP($AA18,[1]BN1!$A:$Z,15,0))</f>
        <v>418.02546000000001</v>
      </c>
      <c r="R18" s="41">
        <f t="shared" si="3"/>
        <v>28.965369436675203</v>
      </c>
      <c r="S18" s="35">
        <f t="shared" si="4"/>
        <v>24624.940399999999</v>
      </c>
      <c r="T18" s="39">
        <f t="shared" si="4"/>
        <v>13033.523300000001</v>
      </c>
      <c r="U18" s="39">
        <f t="shared" si="4"/>
        <v>0</v>
      </c>
      <c r="V18" s="40">
        <f t="shared" si="4"/>
        <v>0</v>
      </c>
      <c r="W18" s="40">
        <f t="shared" si="4"/>
        <v>53.36150121</v>
      </c>
      <c r="X18" s="39">
        <f t="shared" si="4"/>
        <v>53.36150121</v>
      </c>
      <c r="Y18" s="39">
        <f t="shared" si="4"/>
        <v>4144.34058362</v>
      </c>
      <c r="Z18" s="42">
        <f t="shared" si="5"/>
        <v>16.829850209992792</v>
      </c>
      <c r="AA18" s="31" t="s">
        <v>28</v>
      </c>
      <c r="AB18" s="32"/>
    </row>
    <row r="19" spans="1:28" ht="21">
      <c r="A19" s="33">
        <v>14</v>
      </c>
      <c r="B19" s="34" t="str">
        <f>VLOOKUP($AA19,[1]Name!$A:$B,2,0)</f>
        <v>หน่วยงานของรัฐสภา</v>
      </c>
      <c r="C19" s="35">
        <f>IF(ISERROR(VLOOKUP($AA19,[1]BN1!$A:$N,3,0)),0,VLOOKUP($AA19,[1]BN1!$A:$N,3,0))</f>
        <v>5978.5263000000004</v>
      </c>
      <c r="D19" s="36">
        <f>IF(ISERROR(VLOOKUP($AA19,[1]BN1!$A:$N,4,0)),0,VLOOKUP($AA19,[1]BN1!$A:$N,4,0))</f>
        <v>2960.6653999999999</v>
      </c>
      <c r="E19" s="36">
        <f>IF(ISERROR(VLOOKUP($AA19,[1]BN1!$A:$N,5,0)),0,VLOOKUP($AA19,[1]BN1!$A:$N,5,0))</f>
        <v>0</v>
      </c>
      <c r="F19" s="37">
        <f>IF(ISERROR(VLOOKUP($AA19,[1]BN1!$A:$Z,6,0)),0,VLOOKUP($AA19,[1]BN1!$A:$Z,6,0))</f>
        <v>0</v>
      </c>
      <c r="G19" s="37">
        <f>IF(ISERROR(VLOOKUP($AA19,[1]BN1!$A:$Z,7,0)),0,VLOOKUP($AA19,[1]BN1!$A:$Z,7,0))</f>
        <v>39.166380410000002</v>
      </c>
      <c r="H19" s="36">
        <f t="shared" si="0"/>
        <v>39.166380410000002</v>
      </c>
      <c r="I19" s="36">
        <f>IF(ISERROR(VLOOKUP($AA19,[1]BN1!$A:$Z,8,0)),0,VLOOKUP($AA19,[1]BN1!$A:$Z,8,0))</f>
        <v>879.09752738999998</v>
      </c>
      <c r="J19" s="38">
        <f t="shared" si="1"/>
        <v>14.704251236462737</v>
      </c>
      <c r="K19" s="35">
        <f>IF(ISERROR(VLOOKUP($AA19,[1]BN1!$A:$N,10,0)),0,VLOOKUP($AA19,[1]BN1!$A:$N,10,0))</f>
        <v>2109.8164999999999</v>
      </c>
      <c r="L19" s="39">
        <f>IF(ISERROR(VLOOKUP($AA19,[1]BN1!$A:$N,11,0)),0,VLOOKUP($AA19,[1]BN1!$A:$N,11,0))</f>
        <v>2109.8164999999999</v>
      </c>
      <c r="M19" s="39">
        <f>IF(ISERROR(VLOOKUP($AA19,[1]BN1!$A:$N,12,0)),0,VLOOKUP($AA19,[1]BN1!$A:$N,12,0))</f>
        <v>0</v>
      </c>
      <c r="N19" s="40">
        <f>IF(ISERROR(VLOOKUP($AA19,[1]BN1!$A:$Z,13,0)),0,VLOOKUP($AA19,[1]BN1!$A:$Z,13,0))</f>
        <v>0</v>
      </c>
      <c r="O19" s="40">
        <f>IF(ISERROR(VLOOKUP($AA19,[1]BN1!$A:$Z,14,0)),0,VLOOKUP($AA19,[1]BN1!$A:$Z,14,0))</f>
        <v>405.94525728999997</v>
      </c>
      <c r="P19" s="39">
        <f t="shared" si="2"/>
        <v>405.94525728999997</v>
      </c>
      <c r="Q19" s="39">
        <f>IF(ISERROR(VLOOKUP($AA19,[1]BN1!$A:$Z,15,0)),0,VLOOKUP($AA19,[1]BN1!$A:$Z,15,0))</f>
        <v>657.42422599999998</v>
      </c>
      <c r="R19" s="41">
        <f t="shared" si="3"/>
        <v>31.160256164457905</v>
      </c>
      <c r="S19" s="35">
        <f t="shared" si="4"/>
        <v>8088.3428000000004</v>
      </c>
      <c r="T19" s="39">
        <f t="shared" si="4"/>
        <v>5070.4818999999998</v>
      </c>
      <c r="U19" s="39">
        <f t="shared" si="4"/>
        <v>0</v>
      </c>
      <c r="V19" s="40">
        <f t="shared" si="4"/>
        <v>0</v>
      </c>
      <c r="W19" s="40">
        <f t="shared" si="4"/>
        <v>445.11163769999996</v>
      </c>
      <c r="X19" s="39">
        <f t="shared" si="4"/>
        <v>445.11163769999996</v>
      </c>
      <c r="Y19" s="39">
        <f t="shared" si="4"/>
        <v>1536.52175339</v>
      </c>
      <c r="Z19" s="42">
        <f t="shared" si="5"/>
        <v>18.99674372592121</v>
      </c>
      <c r="AA19" s="31" t="s">
        <v>29</v>
      </c>
      <c r="AB19" s="32"/>
    </row>
    <row r="20" spans="1:28" ht="21">
      <c r="A20" s="33">
        <v>15</v>
      </c>
      <c r="B20" s="34" t="str">
        <f>VLOOKUP($AA20,[1]Name!$A:$B,2,0)</f>
        <v>กระทรวงดิจิทัลเพื่อเศรษฐกิจและสังคม</v>
      </c>
      <c r="C20" s="35">
        <f>IF(ISERROR(VLOOKUP($AA20,[1]BN1!$A:$N,3,0)),0,VLOOKUP($AA20,[1]BN1!$A:$N,3,0))</f>
        <v>4191.6799000000001</v>
      </c>
      <c r="D20" s="36">
        <f>IF(ISERROR(VLOOKUP($AA20,[1]BN1!$A:$N,4,0)),0,VLOOKUP($AA20,[1]BN1!$A:$N,4,0))</f>
        <v>2101.4551999999999</v>
      </c>
      <c r="E20" s="36">
        <f>IF(ISERROR(VLOOKUP($AA20,[1]BN1!$A:$N,5,0)),0,VLOOKUP($AA20,[1]BN1!$A:$N,5,0))</f>
        <v>0</v>
      </c>
      <c r="F20" s="37">
        <f>IF(ISERROR(VLOOKUP($AA20,[1]BN1!$A:$Z,6,0)),0,VLOOKUP($AA20,[1]BN1!$A:$Z,6,0))</f>
        <v>0</v>
      </c>
      <c r="G20" s="37">
        <f>IF(ISERROR(VLOOKUP($AA20,[1]BN1!$A:$Z,7,0)),0,VLOOKUP($AA20,[1]BN1!$A:$Z,7,0))</f>
        <v>289.38379641</v>
      </c>
      <c r="H20" s="36">
        <f t="shared" si="0"/>
        <v>289.38379641</v>
      </c>
      <c r="I20" s="36">
        <f>IF(ISERROR(VLOOKUP($AA20,[1]BN1!$A:$Z,8,0)),0,VLOOKUP($AA20,[1]BN1!$A:$Z,8,0))</f>
        <v>616.74463407999997</v>
      </c>
      <c r="J20" s="38">
        <f t="shared" si="1"/>
        <v>14.713543228336686</v>
      </c>
      <c r="K20" s="35">
        <f>IF(ISERROR(VLOOKUP($AA20,[1]BN1!$A:$N,10,0)),0,VLOOKUP($AA20,[1]BN1!$A:$N,10,0))</f>
        <v>2633.5234</v>
      </c>
      <c r="L20" s="36">
        <f>IF(ISERROR(VLOOKUP($AA20,[1]BN1!$A:$N,11,0)),0,VLOOKUP($AA20,[1]BN1!$A:$N,11,0))</f>
        <v>2331.6178</v>
      </c>
      <c r="M20" s="36">
        <f>IF(ISERROR(VLOOKUP($AA20,[1]BN1!$A:$N,12,0)),0,VLOOKUP($AA20,[1]BN1!$A:$N,12,0))</f>
        <v>0</v>
      </c>
      <c r="N20" s="37">
        <f>IF(ISERROR(VLOOKUP($AA20,[1]BN1!$A:$Z,13,0)),0,VLOOKUP($AA20,[1]BN1!$A:$Z,13,0))</f>
        <v>0</v>
      </c>
      <c r="O20" s="37">
        <f>IF(ISERROR(VLOOKUP($AA20,[1]BN1!$A:$Z,14,0)),0,VLOOKUP($AA20,[1]BN1!$A:$Z,14,0))</f>
        <v>116.567922</v>
      </c>
      <c r="P20" s="36">
        <f t="shared" si="2"/>
        <v>116.567922</v>
      </c>
      <c r="Q20" s="36">
        <f>IF(ISERROR(VLOOKUP($AA20,[1]BN1!$A:$Z,15,0)),0,VLOOKUP($AA20,[1]BN1!$A:$Z,15,0))</f>
        <v>726.27117999999996</v>
      </c>
      <c r="R20" s="41">
        <f t="shared" si="3"/>
        <v>27.577927729823852</v>
      </c>
      <c r="S20" s="35">
        <f t="shared" si="4"/>
        <v>6825.2033000000001</v>
      </c>
      <c r="T20" s="39">
        <f t="shared" si="4"/>
        <v>4433.0730000000003</v>
      </c>
      <c r="U20" s="39">
        <f t="shared" si="4"/>
        <v>0</v>
      </c>
      <c r="V20" s="40">
        <f t="shared" si="4"/>
        <v>0</v>
      </c>
      <c r="W20" s="40">
        <f t="shared" si="4"/>
        <v>405.95171841000001</v>
      </c>
      <c r="X20" s="39">
        <f t="shared" si="4"/>
        <v>405.95171841000001</v>
      </c>
      <c r="Y20" s="39">
        <f t="shared" si="4"/>
        <v>1343.0158140799999</v>
      </c>
      <c r="Z20" s="42">
        <f t="shared" si="5"/>
        <v>19.677301247275665</v>
      </c>
      <c r="AA20" s="31" t="s">
        <v>30</v>
      </c>
      <c r="AB20" s="32"/>
    </row>
    <row r="21" spans="1:28" ht="21">
      <c r="A21" s="33">
        <v>16</v>
      </c>
      <c r="B21" s="34" t="str">
        <f>VLOOKUP($AA21,[1]Name!$A:$B,2,0)</f>
        <v>กระทรวงพาณิชย์</v>
      </c>
      <c r="C21" s="35">
        <f>IF(ISERROR(VLOOKUP($AA21,[1]BN1!$A:$N,3,0)),0,VLOOKUP($AA21,[1]BN1!$A:$N,3,0))</f>
        <v>5278.8116418</v>
      </c>
      <c r="D21" s="36">
        <f>IF(ISERROR(VLOOKUP($AA21,[1]BN1!$A:$N,4,0)),0,VLOOKUP($AA21,[1]BN1!$A:$N,4,0))</f>
        <v>3257.0656417999999</v>
      </c>
      <c r="E21" s="36">
        <f>IF(ISERROR(VLOOKUP($AA21,[1]BN1!$A:$N,5,0)),0,VLOOKUP($AA21,[1]BN1!$A:$N,5,0))</f>
        <v>0</v>
      </c>
      <c r="F21" s="37">
        <f>IF(ISERROR(VLOOKUP($AA21,[1]BN1!$A:$Z,6,0)),0,VLOOKUP($AA21,[1]BN1!$A:$Z,6,0))</f>
        <v>0</v>
      </c>
      <c r="G21" s="37">
        <f>IF(ISERROR(VLOOKUP($AA21,[1]BN1!$A:$Z,7,0)),0,VLOOKUP($AA21,[1]BN1!$A:$Z,7,0))</f>
        <v>176.56679582999999</v>
      </c>
      <c r="H21" s="36">
        <f t="shared" si="0"/>
        <v>176.56679582999999</v>
      </c>
      <c r="I21" s="36">
        <f>IF(ISERROR(VLOOKUP($AA21,[1]BN1!$A:$Z,8,0)),0,VLOOKUP($AA21,[1]BN1!$A:$Z,8,0))</f>
        <v>1135.0086879800001</v>
      </c>
      <c r="J21" s="38">
        <f t="shared" si="1"/>
        <v>21.501215898527082</v>
      </c>
      <c r="K21" s="35">
        <f>IF(ISERROR(VLOOKUP($AA21,[1]BN1!$A:$N,10,0)),0,VLOOKUP($AA21,[1]BN1!$A:$N,10,0))</f>
        <v>1066.2628582</v>
      </c>
      <c r="L21" s="39">
        <f>IF(ISERROR(VLOOKUP($AA21,[1]BN1!$A:$N,11,0)),0,VLOOKUP($AA21,[1]BN1!$A:$N,11,0))</f>
        <v>1066.2628582</v>
      </c>
      <c r="M21" s="39">
        <f>IF(ISERROR(VLOOKUP($AA21,[1]BN1!$A:$N,12,0)),0,VLOOKUP($AA21,[1]BN1!$A:$N,12,0))</f>
        <v>0</v>
      </c>
      <c r="N21" s="40">
        <f>IF(ISERROR(VLOOKUP($AA21,[1]BN1!$A:$Z,13,0)),0,VLOOKUP($AA21,[1]BN1!$A:$Z,13,0))</f>
        <v>0</v>
      </c>
      <c r="O21" s="40">
        <f>IF(ISERROR(VLOOKUP($AA21,[1]BN1!$A:$Z,14,0)),0,VLOOKUP($AA21,[1]BN1!$A:$Z,14,0))</f>
        <v>28.338849310000001</v>
      </c>
      <c r="P21" s="39">
        <f t="shared" si="2"/>
        <v>28.338849310000001</v>
      </c>
      <c r="Q21" s="39">
        <f>IF(ISERROR(VLOOKUP($AA21,[1]BN1!$A:$Z,15,0)),0,VLOOKUP($AA21,[1]BN1!$A:$Z,15,0))</f>
        <v>174.07235699</v>
      </c>
      <c r="R21" s="41">
        <f t="shared" si="3"/>
        <v>16.325463805787848</v>
      </c>
      <c r="S21" s="35">
        <f t="shared" si="4"/>
        <v>6345.0744999999997</v>
      </c>
      <c r="T21" s="39">
        <f t="shared" si="4"/>
        <v>4323.3284999999996</v>
      </c>
      <c r="U21" s="39">
        <f t="shared" si="4"/>
        <v>0</v>
      </c>
      <c r="V21" s="40">
        <f t="shared" si="4"/>
        <v>0</v>
      </c>
      <c r="W21" s="40">
        <f t="shared" si="4"/>
        <v>204.90564513999999</v>
      </c>
      <c r="X21" s="39">
        <f t="shared" si="4"/>
        <v>204.90564513999999</v>
      </c>
      <c r="Y21" s="39">
        <f t="shared" si="4"/>
        <v>1309.0810449700002</v>
      </c>
      <c r="Z21" s="42">
        <f t="shared" si="5"/>
        <v>20.631452711390548</v>
      </c>
      <c r="AA21" s="31" t="s">
        <v>31</v>
      </c>
      <c r="AB21" s="32"/>
    </row>
    <row r="22" spans="1:28" ht="21">
      <c r="A22" s="33">
        <v>17</v>
      </c>
      <c r="B22" s="34" t="str">
        <f>VLOOKUP($AA22,[1]Name!$A:$B,2,0)</f>
        <v>กระทรวงมหาดไทย</v>
      </c>
      <c r="C22" s="35">
        <f>IF(ISERROR(VLOOKUP($AA22,[1]BN1!$A:$N,3,0)),0,VLOOKUP($AA22,[1]BN1!$A:$N,3,0))</f>
        <v>239570.14180837001</v>
      </c>
      <c r="D22" s="36">
        <f>IF(ISERROR(VLOOKUP($AA22,[1]BN1!$A:$N,4,0)),0,VLOOKUP($AA22,[1]BN1!$A:$N,4,0))</f>
        <v>119921.59210836999</v>
      </c>
      <c r="E22" s="36">
        <f>IF(ISERROR(VLOOKUP($AA22,[1]BN1!$A:$N,5,0)),0,VLOOKUP($AA22,[1]BN1!$A:$N,5,0))</f>
        <v>0</v>
      </c>
      <c r="F22" s="37">
        <f>IF(ISERROR(VLOOKUP($AA22,[1]BN1!$A:$Z,6,0)),0,VLOOKUP($AA22,[1]BN1!$A:$Z,6,0))</f>
        <v>0</v>
      </c>
      <c r="G22" s="37">
        <f>IF(ISERROR(VLOOKUP($AA22,[1]BN1!$A:$Z,7,0)),0,VLOOKUP($AA22,[1]BN1!$A:$Z,7,0))</f>
        <v>412.17386692000002</v>
      </c>
      <c r="H22" s="36">
        <f t="shared" si="0"/>
        <v>412.17386692000002</v>
      </c>
      <c r="I22" s="36">
        <f>IF(ISERROR(VLOOKUP($AA22,[1]BN1!$A:$Z,8,0)),0,VLOOKUP($AA22,[1]BN1!$A:$Z,8,0))</f>
        <v>64651.060276160002</v>
      </c>
      <c r="J22" s="38">
        <f t="shared" si="1"/>
        <v>26.986276248011659</v>
      </c>
      <c r="K22" s="35">
        <f>IF(ISERROR(VLOOKUP($AA22,[1]BN1!$A:$N,10,0)),0,VLOOKUP($AA22,[1]BN1!$A:$N,10,0))</f>
        <v>75942.950891629996</v>
      </c>
      <c r="L22" s="39">
        <f>IF(ISERROR(VLOOKUP($AA22,[1]BN1!$A:$N,11,0)),0,VLOOKUP($AA22,[1]BN1!$A:$N,11,0))</f>
        <v>75742.950891629996</v>
      </c>
      <c r="M22" s="39">
        <f>IF(ISERROR(VLOOKUP($AA22,[1]BN1!$A:$N,12,0)),0,VLOOKUP($AA22,[1]BN1!$A:$N,12,0))</f>
        <v>0</v>
      </c>
      <c r="N22" s="40">
        <f>IF(ISERROR(VLOOKUP($AA22,[1]BN1!$A:$Z,13,0)),0,VLOOKUP($AA22,[1]BN1!$A:$Z,13,0))</f>
        <v>0</v>
      </c>
      <c r="O22" s="40">
        <f>IF(ISERROR(VLOOKUP($AA22,[1]BN1!$A:$Z,14,0)),0,VLOOKUP($AA22,[1]BN1!$A:$Z,14,0))</f>
        <v>13457.37198534</v>
      </c>
      <c r="P22" s="39">
        <f t="shared" si="2"/>
        <v>13457.37198534</v>
      </c>
      <c r="Q22" s="39">
        <f>IF(ISERROR(VLOOKUP($AA22,[1]BN1!$A:$Z,15,0)),0,VLOOKUP($AA22,[1]BN1!$A:$Z,15,0))</f>
        <v>4828.0737634400002</v>
      </c>
      <c r="R22" s="41">
        <f t="shared" si="3"/>
        <v>6.3575008697378959</v>
      </c>
      <c r="S22" s="35">
        <f t="shared" si="4"/>
        <v>315513.09270000004</v>
      </c>
      <c r="T22" s="39">
        <f t="shared" si="4"/>
        <v>195664.54300000001</v>
      </c>
      <c r="U22" s="39">
        <f t="shared" si="4"/>
        <v>0</v>
      </c>
      <c r="V22" s="40">
        <f t="shared" si="4"/>
        <v>0</v>
      </c>
      <c r="W22" s="40">
        <f t="shared" si="4"/>
        <v>13869.54585226</v>
      </c>
      <c r="X22" s="39">
        <f t="shared" si="4"/>
        <v>13869.54585226</v>
      </c>
      <c r="Y22" s="39">
        <f t="shared" si="4"/>
        <v>69479.134039600001</v>
      </c>
      <c r="Z22" s="42">
        <f t="shared" si="5"/>
        <v>22.020998699303735</v>
      </c>
      <c r="AA22" s="31" t="s">
        <v>32</v>
      </c>
      <c r="AB22" s="32"/>
    </row>
    <row r="23" spans="1:28" ht="21">
      <c r="A23" s="33">
        <v>18</v>
      </c>
      <c r="B23" s="34" t="str">
        <f>VLOOKUP($AA23,[1]Name!$A:$B,2,0)</f>
        <v>กระทรวงการต่างประเทศ</v>
      </c>
      <c r="C23" s="35">
        <f>IF(ISERROR(VLOOKUP($AA23,[1]BN1!$A:$N,3,0)),0,VLOOKUP($AA23,[1]BN1!$A:$N,3,0))</f>
        <v>7102.3089</v>
      </c>
      <c r="D23" s="36">
        <f>IF(ISERROR(VLOOKUP($AA23,[1]BN1!$A:$N,4,0)),0,VLOOKUP($AA23,[1]BN1!$A:$N,4,0))</f>
        <v>4199.0861999999997</v>
      </c>
      <c r="E23" s="36">
        <f>IF(ISERROR(VLOOKUP($AA23,[1]BN1!$A:$N,5,0)),0,VLOOKUP($AA23,[1]BN1!$A:$N,5,0))</f>
        <v>0</v>
      </c>
      <c r="F23" s="37">
        <f>IF(ISERROR(VLOOKUP($AA23,[1]BN1!$A:$Z,6,0)),0,VLOOKUP($AA23,[1]BN1!$A:$Z,6,0))</f>
        <v>0</v>
      </c>
      <c r="G23" s="37">
        <f>IF(ISERROR(VLOOKUP($AA23,[1]BN1!$A:$Z,7,0)),0,VLOOKUP($AA23,[1]BN1!$A:$Z,7,0))</f>
        <v>37.397160309999997</v>
      </c>
      <c r="H23" s="36">
        <f t="shared" si="0"/>
        <v>37.397160309999997</v>
      </c>
      <c r="I23" s="36">
        <f>IF(ISERROR(VLOOKUP($AA23,[1]BN1!$A:$Z,8,0)),0,VLOOKUP($AA23,[1]BN1!$A:$Z,8,0))</f>
        <v>1729.70576323</v>
      </c>
      <c r="J23" s="38">
        <f t="shared" si="1"/>
        <v>24.354133107755988</v>
      </c>
      <c r="K23" s="35">
        <f>IF(ISERROR(VLOOKUP($AA23,[1]BN1!$A:$N,10,0)),0,VLOOKUP($AA23,[1]BN1!$A:$N,10,0))</f>
        <v>304.1891</v>
      </c>
      <c r="L23" s="39">
        <f>IF(ISERROR(VLOOKUP($AA23,[1]BN1!$A:$N,11,0)),0,VLOOKUP($AA23,[1]BN1!$A:$N,11,0))</f>
        <v>304.1891</v>
      </c>
      <c r="M23" s="39">
        <f>IF(ISERROR(VLOOKUP($AA23,[1]BN1!$A:$N,12,0)),0,VLOOKUP($AA23,[1]BN1!$A:$N,12,0))</f>
        <v>0</v>
      </c>
      <c r="N23" s="40">
        <f>IF(ISERROR(VLOOKUP($AA23,[1]BN1!$A:$Z,13,0)),0,VLOOKUP($AA23,[1]BN1!$A:$Z,13,0))</f>
        <v>0</v>
      </c>
      <c r="O23" s="40">
        <f>IF(ISERROR(VLOOKUP($AA23,[1]BN1!$A:$Z,14,0)),0,VLOOKUP($AA23,[1]BN1!$A:$Z,14,0))</f>
        <v>0</v>
      </c>
      <c r="P23" s="39">
        <f t="shared" si="2"/>
        <v>0</v>
      </c>
      <c r="Q23" s="39">
        <f>IF(ISERROR(VLOOKUP($AA23,[1]BN1!$A:$Z,15,0)),0,VLOOKUP($AA23,[1]BN1!$A:$Z,15,0))</f>
        <v>5.7177165600000004</v>
      </c>
      <c r="R23" s="41">
        <f t="shared" si="3"/>
        <v>1.8796585939469892</v>
      </c>
      <c r="S23" s="35">
        <f t="shared" si="4"/>
        <v>7406.4979999999996</v>
      </c>
      <c r="T23" s="39">
        <f t="shared" si="4"/>
        <v>4503.2752999999993</v>
      </c>
      <c r="U23" s="39">
        <f t="shared" si="4"/>
        <v>0</v>
      </c>
      <c r="V23" s="40">
        <f t="shared" si="4"/>
        <v>0</v>
      </c>
      <c r="W23" s="40">
        <f t="shared" si="4"/>
        <v>37.397160309999997</v>
      </c>
      <c r="X23" s="39">
        <f t="shared" si="4"/>
        <v>37.397160309999997</v>
      </c>
      <c r="Y23" s="39">
        <f t="shared" si="4"/>
        <v>1735.4234797900001</v>
      </c>
      <c r="Z23" s="42">
        <f t="shared" si="5"/>
        <v>23.43109361252781</v>
      </c>
      <c r="AA23" s="31" t="s">
        <v>33</v>
      </c>
      <c r="AB23" s="32"/>
    </row>
    <row r="24" spans="1:28" ht="21">
      <c r="A24" s="33">
        <v>19</v>
      </c>
      <c r="B24" s="34" t="str">
        <f>VLOOKUP($AA24,[1]Name!$A:$B,2,0)</f>
        <v>กระทรวงการคลัง</v>
      </c>
      <c r="C24" s="35">
        <f>IF(ISERROR(VLOOKUP($AA24,[1]BN1!$A:$N,3,0)),0,VLOOKUP($AA24,[1]BN1!$A:$N,3,0))</f>
        <v>265850.87339999998</v>
      </c>
      <c r="D24" s="36">
        <f>IF(ISERROR(VLOOKUP($AA24,[1]BN1!$A:$N,4,0)),0,VLOOKUP($AA24,[1]BN1!$A:$N,4,0))</f>
        <v>164515.12539999999</v>
      </c>
      <c r="E24" s="36">
        <f>IF(ISERROR(VLOOKUP($AA24,[1]BN1!$A:$N,5,0)),0,VLOOKUP($AA24,[1]BN1!$A:$N,5,0))</f>
        <v>0</v>
      </c>
      <c r="F24" s="37">
        <f>IF(ISERROR(VLOOKUP($AA24,[1]BN1!$A:$Z,6,0)),0,VLOOKUP($AA24,[1]BN1!$A:$Z,6,0))</f>
        <v>0</v>
      </c>
      <c r="G24" s="37">
        <f>IF(ISERROR(VLOOKUP($AA24,[1]BN1!$A:$Z,7,0)),0,VLOOKUP($AA24,[1]BN1!$A:$Z,7,0))</f>
        <v>415.37488545999997</v>
      </c>
      <c r="H24" s="36">
        <f t="shared" si="0"/>
        <v>415.37488545999997</v>
      </c>
      <c r="I24" s="36">
        <f>IF(ISERROR(VLOOKUP($AA24,[1]BN1!$A:$Z,8,0)),0,VLOOKUP($AA24,[1]BN1!$A:$Z,8,0))</f>
        <v>69872.475879310005</v>
      </c>
      <c r="J24" s="38">
        <f t="shared" si="1"/>
        <v>26.282582782483349</v>
      </c>
      <c r="K24" s="35">
        <f>IF(ISERROR(VLOOKUP($AA24,[1]BN1!$A:$N,10,0)),0,VLOOKUP($AA24,[1]BN1!$A:$N,10,0))</f>
        <v>7751.9489999999996</v>
      </c>
      <c r="L24" s="39">
        <f>IF(ISERROR(VLOOKUP($AA24,[1]BN1!$A:$N,11,0)),0,VLOOKUP($AA24,[1]BN1!$A:$N,11,0))</f>
        <v>7622.4727999999996</v>
      </c>
      <c r="M24" s="39">
        <f>IF(ISERROR(VLOOKUP($AA24,[1]BN1!$A:$N,12,0)),0,VLOOKUP($AA24,[1]BN1!$A:$N,12,0))</f>
        <v>0</v>
      </c>
      <c r="N24" s="40">
        <f>IF(ISERROR(VLOOKUP($AA24,[1]BN1!$A:$Z,13,0)),0,VLOOKUP($AA24,[1]BN1!$A:$Z,13,0))</f>
        <v>0</v>
      </c>
      <c r="O24" s="40">
        <f>IF(ISERROR(VLOOKUP($AA24,[1]BN1!$A:$Z,14,0)),0,VLOOKUP($AA24,[1]BN1!$A:$Z,14,0))</f>
        <v>707.83897999999999</v>
      </c>
      <c r="P24" s="39">
        <f t="shared" si="2"/>
        <v>707.83897999999999</v>
      </c>
      <c r="Q24" s="39">
        <f>IF(ISERROR(VLOOKUP($AA24,[1]BN1!$A:$Z,15,0)),0,VLOOKUP($AA24,[1]BN1!$A:$Z,15,0))</f>
        <v>3777.3849298300001</v>
      </c>
      <c r="R24" s="41">
        <f t="shared" si="3"/>
        <v>48.728196352039987</v>
      </c>
      <c r="S24" s="35">
        <f t="shared" si="4"/>
        <v>273602.8224</v>
      </c>
      <c r="T24" s="39">
        <f t="shared" si="4"/>
        <v>172137.59819999998</v>
      </c>
      <c r="U24" s="39">
        <f t="shared" si="4"/>
        <v>0</v>
      </c>
      <c r="V24" s="40">
        <f t="shared" si="4"/>
        <v>0</v>
      </c>
      <c r="W24" s="40">
        <f t="shared" si="4"/>
        <v>1123.2138654599999</v>
      </c>
      <c r="X24" s="39">
        <f t="shared" si="4"/>
        <v>1123.2138654599999</v>
      </c>
      <c r="Y24" s="39">
        <f t="shared" si="4"/>
        <v>73649.860809140009</v>
      </c>
      <c r="Z24" s="42">
        <f t="shared" si="5"/>
        <v>26.918531089370813</v>
      </c>
      <c r="AA24" s="31" t="s">
        <v>34</v>
      </c>
      <c r="AB24" s="32"/>
    </row>
    <row r="25" spans="1:28" ht="21">
      <c r="A25" s="33">
        <v>20</v>
      </c>
      <c r="B25" s="34" t="str">
        <f>VLOOKUP($AA25,[1]Name!$A:$B,2,0)</f>
        <v>หน่วยงานอิสระของรัฐ</v>
      </c>
      <c r="C25" s="35">
        <f>IF(ISERROR(VLOOKUP($AA25,[1]BN1!$A:$N,3,0)),0,VLOOKUP($AA25,[1]BN1!$A:$N,3,0))</f>
        <v>16015.8356</v>
      </c>
      <c r="D25" s="36">
        <f>IF(ISERROR(VLOOKUP($AA25,[1]BN1!$A:$N,4,0)),0,VLOOKUP($AA25,[1]BN1!$A:$N,4,0))</f>
        <v>7975.5712000000003</v>
      </c>
      <c r="E25" s="36">
        <f>IF(ISERROR(VLOOKUP($AA25,[1]BN1!$A:$N,5,0)),0,VLOOKUP($AA25,[1]BN1!$A:$N,5,0))</f>
        <v>0</v>
      </c>
      <c r="F25" s="37">
        <f>IF(ISERROR(VLOOKUP($AA25,[1]BN1!$A:$Z,6,0)),0,VLOOKUP($AA25,[1]BN1!$A:$Z,6,0))</f>
        <v>0</v>
      </c>
      <c r="G25" s="37">
        <f>IF(ISERROR(VLOOKUP($AA25,[1]BN1!$A:$Z,7,0)),0,VLOOKUP($AA25,[1]BN1!$A:$Z,7,0))</f>
        <v>0</v>
      </c>
      <c r="H25" s="36">
        <f t="shared" si="0"/>
        <v>0</v>
      </c>
      <c r="I25" s="36">
        <f>IF(ISERROR(VLOOKUP($AA25,[1]BN1!$A:$Z,8,0)),0,VLOOKUP($AA25,[1]BN1!$A:$Z,8,0))</f>
        <v>4087.6151</v>
      </c>
      <c r="J25" s="38">
        <f t="shared" si="1"/>
        <v>25.522334282702055</v>
      </c>
      <c r="K25" s="35">
        <f>IF(ISERROR(VLOOKUP($AA25,[1]BN1!$A:$N,10,0)),0,VLOOKUP($AA25,[1]BN1!$A:$N,10,0))</f>
        <v>2443.1351</v>
      </c>
      <c r="L25" s="39">
        <f>IF(ISERROR(VLOOKUP($AA25,[1]BN1!$A:$N,11,0)),0,VLOOKUP($AA25,[1]BN1!$A:$N,11,0))</f>
        <v>1859.8710000000001</v>
      </c>
      <c r="M25" s="39">
        <f>IF(ISERROR(VLOOKUP($AA25,[1]BN1!$A:$N,12,0)),0,VLOOKUP($AA25,[1]BN1!$A:$N,12,0))</f>
        <v>0</v>
      </c>
      <c r="N25" s="40">
        <f>IF(ISERROR(VLOOKUP($AA25,[1]BN1!$A:$Z,13,0)),0,VLOOKUP($AA25,[1]BN1!$A:$Z,13,0))</f>
        <v>0</v>
      </c>
      <c r="O25" s="40">
        <f>IF(ISERROR(VLOOKUP($AA25,[1]BN1!$A:$Z,14,0)),0,VLOOKUP($AA25,[1]BN1!$A:$Z,14,0))</f>
        <v>0</v>
      </c>
      <c r="P25" s="39">
        <f t="shared" si="2"/>
        <v>0</v>
      </c>
      <c r="Q25" s="39">
        <f>IF(ISERROR(VLOOKUP($AA25,[1]BN1!$A:$Z,15,0)),0,VLOOKUP($AA25,[1]BN1!$A:$Z,15,0))</f>
        <v>979.11829999999998</v>
      </c>
      <c r="R25" s="41">
        <f t="shared" si="3"/>
        <v>40.076306054462563</v>
      </c>
      <c r="S25" s="35">
        <f t="shared" si="4"/>
        <v>18458.970700000002</v>
      </c>
      <c r="T25" s="39">
        <f t="shared" si="4"/>
        <v>9835.4422000000013</v>
      </c>
      <c r="U25" s="39">
        <f t="shared" si="4"/>
        <v>0</v>
      </c>
      <c r="V25" s="40">
        <f t="shared" si="4"/>
        <v>0</v>
      </c>
      <c r="W25" s="40">
        <f t="shared" si="4"/>
        <v>0</v>
      </c>
      <c r="X25" s="39">
        <f t="shared" si="4"/>
        <v>0</v>
      </c>
      <c r="Y25" s="39">
        <f t="shared" si="4"/>
        <v>5066.7334000000001</v>
      </c>
      <c r="Z25" s="42">
        <f t="shared" si="5"/>
        <v>27.448623665673839</v>
      </c>
      <c r="AA25" s="44" t="s">
        <v>35</v>
      </c>
      <c r="AB25" s="32"/>
    </row>
    <row r="26" spans="1:28" ht="21">
      <c r="A26" s="33">
        <v>21</v>
      </c>
      <c r="B26" s="34" t="str">
        <f>VLOOKUP($AA26,[1]Name!$A:$B,2,0)</f>
        <v>สำนักนายกรัฐมนตรี</v>
      </c>
      <c r="C26" s="35">
        <f>IF(ISERROR(VLOOKUP($AA26,[1]BN1!$A:$N,3,0)),0,VLOOKUP($AA26,[1]BN1!$A:$N,3,0))</f>
        <v>23144.0985</v>
      </c>
      <c r="D26" s="36">
        <f>IF(ISERROR(VLOOKUP($AA26,[1]BN1!$A:$N,4,0)),0,VLOOKUP($AA26,[1]BN1!$A:$N,4,0))</f>
        <v>11979.423699999999</v>
      </c>
      <c r="E26" s="36">
        <f>IF(ISERROR(VLOOKUP($AA26,[1]BN1!$A:$N,5,0)),0,VLOOKUP($AA26,[1]BN1!$A:$N,5,0))</f>
        <v>0</v>
      </c>
      <c r="F26" s="37">
        <f>IF(ISERROR(VLOOKUP($AA26,[1]BN1!$A:$Z,6,0)),0,VLOOKUP($AA26,[1]BN1!$A:$Z,6,0))</f>
        <v>0</v>
      </c>
      <c r="G26" s="37">
        <f>IF(ISERROR(VLOOKUP($AA26,[1]BN1!$A:$Z,7,0)),0,VLOOKUP($AA26,[1]BN1!$A:$Z,7,0))</f>
        <v>441.80494520000002</v>
      </c>
      <c r="H26" s="36">
        <f t="shared" si="0"/>
        <v>441.80494520000002</v>
      </c>
      <c r="I26" s="36">
        <f>IF(ISERROR(VLOOKUP($AA26,[1]BN1!$A:$Z,8,0)),0,VLOOKUP($AA26,[1]BN1!$A:$Z,8,0))</f>
        <v>5478.5548500699997</v>
      </c>
      <c r="J26" s="38">
        <f t="shared" si="1"/>
        <v>23.671498157813318</v>
      </c>
      <c r="K26" s="35">
        <f>IF(ISERROR(VLOOKUP($AA26,[1]BN1!$A:$N,10,0)),0,VLOOKUP($AA26,[1]BN1!$A:$N,10,0))</f>
        <v>10597.9648</v>
      </c>
      <c r="L26" s="39">
        <f>IF(ISERROR(VLOOKUP($AA26,[1]BN1!$A:$N,11,0)),0,VLOOKUP($AA26,[1]BN1!$A:$N,11,0))</f>
        <v>10382.7844</v>
      </c>
      <c r="M26" s="39">
        <f>IF(ISERROR(VLOOKUP($AA26,[1]BN1!$A:$N,12,0)),0,VLOOKUP($AA26,[1]BN1!$A:$N,12,0))</f>
        <v>0</v>
      </c>
      <c r="N26" s="40">
        <f>IF(ISERROR(VLOOKUP($AA26,[1]BN1!$A:$Z,13,0)),0,VLOOKUP($AA26,[1]BN1!$A:$Z,13,0))</f>
        <v>0</v>
      </c>
      <c r="O26" s="40">
        <f>IF(ISERROR(VLOOKUP($AA26,[1]BN1!$A:$Z,14,0)),0,VLOOKUP($AA26,[1]BN1!$A:$Z,14,0))</f>
        <v>467.60941947999999</v>
      </c>
      <c r="P26" s="39">
        <f t="shared" si="2"/>
        <v>467.60941947999999</v>
      </c>
      <c r="Q26" s="39">
        <f>IF(ISERROR(VLOOKUP($AA26,[1]BN1!$A:$Z,15,0)),0,VLOOKUP($AA26,[1]BN1!$A:$Z,15,0))</f>
        <v>3816.9623531399998</v>
      </c>
      <c r="R26" s="41">
        <f t="shared" si="3"/>
        <v>36.015993874031359</v>
      </c>
      <c r="S26" s="35">
        <f t="shared" si="4"/>
        <v>33742.063300000002</v>
      </c>
      <c r="T26" s="39">
        <f t="shared" si="4"/>
        <v>22362.2081</v>
      </c>
      <c r="U26" s="39">
        <f t="shared" si="4"/>
        <v>0</v>
      </c>
      <c r="V26" s="40">
        <f t="shared" si="4"/>
        <v>0</v>
      </c>
      <c r="W26" s="40">
        <f t="shared" si="4"/>
        <v>909.41436468000006</v>
      </c>
      <c r="X26" s="39">
        <f t="shared" si="4"/>
        <v>909.41436468000006</v>
      </c>
      <c r="Y26" s="39">
        <f t="shared" si="4"/>
        <v>9295.5172032099999</v>
      </c>
      <c r="Z26" s="42">
        <f t="shared" si="5"/>
        <v>27.5487515999355</v>
      </c>
      <c r="AA26" s="31" t="s">
        <v>36</v>
      </c>
      <c r="AB26" s="32"/>
    </row>
    <row r="27" spans="1:28" ht="21">
      <c r="A27" s="33">
        <v>22</v>
      </c>
      <c r="B27" s="34" t="str">
        <f>VLOOKUP($AA27,[1]Name!$A:$B,2,0)</f>
        <v>หน่วยงานของศาล</v>
      </c>
      <c r="C27" s="35">
        <f>IF(ISERROR(VLOOKUP($AA27,[1]BN1!$A:$N,3,0)),0,VLOOKUP($AA27,[1]BN1!$A:$N,3,0))</f>
        <v>21634.832299999998</v>
      </c>
      <c r="D27" s="36">
        <f>IF(ISERROR(VLOOKUP($AA27,[1]BN1!$A:$N,4,0)),0,VLOOKUP($AA27,[1]BN1!$A:$N,4,0))</f>
        <v>11891.120199999999</v>
      </c>
      <c r="E27" s="36">
        <f>IF(ISERROR(VLOOKUP($AA27,[1]BN1!$A:$N,5,0)),0,VLOOKUP($AA27,[1]BN1!$A:$N,5,0))</f>
        <v>0</v>
      </c>
      <c r="F27" s="37">
        <f>IF(ISERROR(VLOOKUP($AA27,[1]BN1!$A:$Z,6,0)),0,VLOOKUP($AA27,[1]BN1!$A:$Z,6,0))</f>
        <v>0</v>
      </c>
      <c r="G27" s="37">
        <f>IF(ISERROR(VLOOKUP($AA27,[1]BN1!$A:$Z,7,0)),0,VLOOKUP($AA27,[1]BN1!$A:$Z,7,0))</f>
        <v>0</v>
      </c>
      <c r="H27" s="36">
        <f t="shared" si="0"/>
        <v>0</v>
      </c>
      <c r="I27" s="36">
        <f>IF(ISERROR(VLOOKUP($AA27,[1]BN1!$A:$Z,8,0)),0,VLOOKUP($AA27,[1]BN1!$A:$Z,8,0))</f>
        <v>7411.5387000000001</v>
      </c>
      <c r="J27" s="38">
        <f t="shared" si="1"/>
        <v>34.257435404294775</v>
      </c>
      <c r="K27" s="45">
        <f>IF(ISERROR(VLOOKUP($AA27,[1]BN1!$A:$N,10,0)),0,VLOOKUP($AA27,[1]BN1!$A:$N,10,0))</f>
        <v>1305.9771000000001</v>
      </c>
      <c r="L27" s="46">
        <f>IF(ISERROR(VLOOKUP($AA27,[1]BN1!$A:$N,11,0)),0,VLOOKUP($AA27,[1]BN1!$A:$N,11,0))</f>
        <v>1288.1771000000001</v>
      </c>
      <c r="M27" s="46">
        <f>IF(ISERROR(VLOOKUP($AA27,[1]BN1!$A:$N,12,0)),0,VLOOKUP($AA27,[1]BN1!$A:$N,12,0))</f>
        <v>0</v>
      </c>
      <c r="N27" s="47">
        <f>IF(ISERROR(VLOOKUP($AA27,[1]BN1!$A:$Z,13,0)),0,VLOOKUP($AA27,[1]BN1!$A:$Z,13,0))</f>
        <v>0</v>
      </c>
      <c r="O27" s="47">
        <f>IF(ISERROR(VLOOKUP($AA27,[1]BN1!$A:$Z,14,0)),0,VLOOKUP($AA27,[1]BN1!$A:$Z,14,0))</f>
        <v>0</v>
      </c>
      <c r="P27" s="46">
        <f t="shared" si="2"/>
        <v>0</v>
      </c>
      <c r="Q27" s="46">
        <f>IF(ISERROR(VLOOKUP($AA27,[1]BN1!$A:$Z,15,0)),0,VLOOKUP($AA27,[1]BN1!$A:$Z,15,0))</f>
        <v>374.245</v>
      </c>
      <c r="R27" s="48">
        <f t="shared" si="3"/>
        <v>28.656321768582309</v>
      </c>
      <c r="S27" s="35">
        <f t="shared" si="4"/>
        <v>22940.809399999998</v>
      </c>
      <c r="T27" s="39">
        <f t="shared" si="4"/>
        <v>13179.2973</v>
      </c>
      <c r="U27" s="39">
        <f t="shared" si="4"/>
        <v>0</v>
      </c>
      <c r="V27" s="40">
        <f t="shared" si="4"/>
        <v>0</v>
      </c>
      <c r="W27" s="40">
        <f t="shared" si="4"/>
        <v>0</v>
      </c>
      <c r="X27" s="39">
        <f t="shared" si="4"/>
        <v>0</v>
      </c>
      <c r="Y27" s="39">
        <f t="shared" si="4"/>
        <v>7785.7837</v>
      </c>
      <c r="Z27" s="42">
        <f t="shared" si="5"/>
        <v>33.938574547417673</v>
      </c>
      <c r="AA27" s="31" t="s">
        <v>37</v>
      </c>
      <c r="AB27" s="32"/>
    </row>
    <row r="28" spans="1:28" ht="21">
      <c r="A28" s="33">
        <v>23</v>
      </c>
      <c r="B28" s="34" t="str">
        <f>VLOOKUP($AA28,[1]Name!$A:$B,2,0)</f>
        <v>กระทรวงการอุดมศึกษา วิทยาศาสตร์ วิจัย และนวัตกรรม</v>
      </c>
      <c r="C28" s="35">
        <f>IF(ISERROR(VLOOKUP($AA28,[1]BN1!$A:$N,3,0)),0,VLOOKUP($AA28,[1]BN1!$A:$N,3,0))</f>
        <v>93096.933600000004</v>
      </c>
      <c r="D28" s="36">
        <f>IF(ISERROR(VLOOKUP($AA28,[1]BN1!$A:$N,4,0)),0,VLOOKUP($AA28,[1]BN1!$A:$N,4,0))</f>
        <v>46268.523399999998</v>
      </c>
      <c r="E28" s="36">
        <f>IF(ISERROR(VLOOKUP($AA28,[1]BN1!$A:$N,5,0)),0,VLOOKUP($AA28,[1]BN1!$A:$N,5,0))</f>
        <v>0</v>
      </c>
      <c r="F28" s="37">
        <f>IF(ISERROR(VLOOKUP($AA28,[1]BN1!$A:$Z,6,0)),0,VLOOKUP($AA28,[1]BN1!$A:$Z,6,0))</f>
        <v>0</v>
      </c>
      <c r="G28" s="37">
        <f>IF(ISERROR(VLOOKUP($AA28,[1]BN1!$A:$Z,7,0)),0,VLOOKUP($AA28,[1]BN1!$A:$Z,7,0))</f>
        <v>65.211551839999998</v>
      </c>
      <c r="H28" s="36">
        <f t="shared" si="0"/>
        <v>65.211551839999998</v>
      </c>
      <c r="I28" s="36">
        <f>IF(ISERROR(VLOOKUP($AA28,[1]BN1!$A:$Z,8,0)),0,VLOOKUP($AA28,[1]BN1!$A:$Z,8,0))</f>
        <v>29709.140722370001</v>
      </c>
      <c r="J28" s="38">
        <f t="shared" si="1"/>
        <v>31.912050777116036</v>
      </c>
      <c r="K28" s="45">
        <f>IF(ISERROR(VLOOKUP($AA28,[1]BN1!$A:$N,10,0)),0,VLOOKUP($AA28,[1]BN1!$A:$N,10,0))</f>
        <v>30349.661700000001</v>
      </c>
      <c r="L28" s="46">
        <f>IF(ISERROR(VLOOKUP($AA28,[1]BN1!$A:$N,11,0)),0,VLOOKUP($AA28,[1]BN1!$A:$N,11,0))</f>
        <v>29112.533200000002</v>
      </c>
      <c r="M28" s="46">
        <f>IF(ISERROR(VLOOKUP($AA28,[1]BN1!$A:$N,12,0)),0,VLOOKUP($AA28,[1]BN1!$A:$N,12,0))</f>
        <v>0</v>
      </c>
      <c r="N28" s="47">
        <f>IF(ISERROR(VLOOKUP($AA28,[1]BN1!$A:$Z,13,0)),0,VLOOKUP($AA28,[1]BN1!$A:$Z,13,0))</f>
        <v>0</v>
      </c>
      <c r="O28" s="47">
        <f>IF(ISERROR(VLOOKUP($AA28,[1]BN1!$A:$Z,14,0)),0,VLOOKUP($AA28,[1]BN1!$A:$Z,14,0))</f>
        <v>1184.0046882700001</v>
      </c>
      <c r="P28" s="46">
        <f t="shared" si="2"/>
        <v>1184.0046882700001</v>
      </c>
      <c r="Q28" s="46">
        <f>IF(ISERROR(VLOOKUP($AA28,[1]BN1!$A:$Z,15,0)),0,VLOOKUP($AA28,[1]BN1!$A:$Z,15,0))</f>
        <v>18889.661410100001</v>
      </c>
      <c r="R28" s="48">
        <f t="shared" si="3"/>
        <v>62.240105332376736</v>
      </c>
      <c r="S28" s="35">
        <f t="shared" si="4"/>
        <v>123446.5953</v>
      </c>
      <c r="T28" s="39">
        <f t="shared" si="4"/>
        <v>75381.056599999996</v>
      </c>
      <c r="U28" s="39">
        <f t="shared" si="4"/>
        <v>0</v>
      </c>
      <c r="V28" s="40">
        <f t="shared" si="4"/>
        <v>0</v>
      </c>
      <c r="W28" s="40">
        <f t="shared" si="4"/>
        <v>1249.2162401100002</v>
      </c>
      <c r="X28" s="39">
        <f t="shared" si="4"/>
        <v>1249.2162401100002</v>
      </c>
      <c r="Y28" s="39">
        <f t="shared" si="4"/>
        <v>48598.802132470002</v>
      </c>
      <c r="Z28" s="42">
        <f t="shared" si="5"/>
        <v>39.368280683938799</v>
      </c>
      <c r="AA28" s="31" t="s">
        <v>38</v>
      </c>
      <c r="AB28" s="32"/>
    </row>
    <row r="29" spans="1:28" ht="21">
      <c r="A29" s="33">
        <v>24</v>
      </c>
      <c r="B29" s="34" t="str">
        <f>VLOOKUP($AA29,[1]Name!$A:$B,2,0)</f>
        <v>กระทรวงแรงงาน</v>
      </c>
      <c r="C29" s="35">
        <f>IF(ISERROR(VLOOKUP($AA29,[1]BN1!$A:$N,3,0)),0,VLOOKUP($AA29,[1]BN1!$A:$N,3,0))</f>
        <v>49353.8914</v>
      </c>
      <c r="D29" s="36">
        <f>IF(ISERROR(VLOOKUP($AA29,[1]BN1!$A:$N,4,0)),0,VLOOKUP($AA29,[1]BN1!$A:$N,4,0))</f>
        <v>24691.938200000001</v>
      </c>
      <c r="E29" s="36">
        <f>IF(ISERROR(VLOOKUP($AA29,[1]BN1!$A:$N,5,0)),0,VLOOKUP($AA29,[1]BN1!$A:$N,5,0))</f>
        <v>0</v>
      </c>
      <c r="F29" s="37">
        <f>IF(ISERROR(VLOOKUP($AA29,[1]BN1!$A:$Z,6,0)),0,VLOOKUP($AA29,[1]BN1!$A:$Z,6,0))</f>
        <v>0</v>
      </c>
      <c r="G29" s="37">
        <f>IF(ISERROR(VLOOKUP($AA29,[1]BN1!$A:$Z,7,0)),0,VLOOKUP($AA29,[1]BN1!$A:$Z,7,0))</f>
        <v>61.063100720000001</v>
      </c>
      <c r="H29" s="36">
        <f t="shared" si="0"/>
        <v>61.063100720000001</v>
      </c>
      <c r="I29" s="36">
        <f>IF(ISERROR(VLOOKUP($AA29,[1]BN1!$A:$Z,8,0)),0,VLOOKUP($AA29,[1]BN1!$A:$Z,8,0))</f>
        <v>22869.973396860001</v>
      </c>
      <c r="J29" s="38">
        <f t="shared" si="1"/>
        <v>46.338744014134619</v>
      </c>
      <c r="K29" s="45">
        <f>IF(ISERROR(VLOOKUP($AA29,[1]BN1!$A:$N,10,0)),0,VLOOKUP($AA29,[1]BN1!$A:$N,10,0))</f>
        <v>348.00020000000001</v>
      </c>
      <c r="L29" s="46">
        <f>IF(ISERROR(VLOOKUP($AA29,[1]BN1!$A:$N,11,0)),0,VLOOKUP($AA29,[1]BN1!$A:$N,11,0))</f>
        <v>348.00020000000001</v>
      </c>
      <c r="M29" s="46">
        <f>IF(ISERROR(VLOOKUP($AA29,[1]BN1!$A:$N,12,0)),0,VLOOKUP($AA29,[1]BN1!$A:$N,12,0))</f>
        <v>0</v>
      </c>
      <c r="N29" s="47">
        <f>IF(ISERROR(VLOOKUP($AA29,[1]BN1!$A:$Z,13,0)),0,VLOOKUP($AA29,[1]BN1!$A:$Z,13,0))</f>
        <v>0</v>
      </c>
      <c r="O29" s="47">
        <f>IF(ISERROR(VLOOKUP($AA29,[1]BN1!$A:$Z,14,0)),0,VLOOKUP($AA29,[1]BN1!$A:$Z,14,0))</f>
        <v>10.172687</v>
      </c>
      <c r="P29" s="46">
        <f t="shared" si="2"/>
        <v>10.172687</v>
      </c>
      <c r="Q29" s="46">
        <f>IF(ISERROR(VLOOKUP($AA29,[1]BN1!$A:$Z,15,0)),0,VLOOKUP($AA29,[1]BN1!$A:$Z,15,0))</f>
        <v>11.4428</v>
      </c>
      <c r="R29" s="48">
        <f t="shared" si="3"/>
        <v>3.2881590297936607</v>
      </c>
      <c r="S29" s="35">
        <f t="shared" si="4"/>
        <v>49701.891600000003</v>
      </c>
      <c r="T29" s="39">
        <f t="shared" si="4"/>
        <v>25039.938399999999</v>
      </c>
      <c r="U29" s="39">
        <f t="shared" si="4"/>
        <v>0</v>
      </c>
      <c r="V29" s="40">
        <f t="shared" si="4"/>
        <v>0</v>
      </c>
      <c r="W29" s="40">
        <f t="shared" si="4"/>
        <v>71.235787720000005</v>
      </c>
      <c r="X29" s="39">
        <f t="shared" si="4"/>
        <v>71.235787720000005</v>
      </c>
      <c r="Y29" s="39">
        <f t="shared" si="4"/>
        <v>22881.416196860002</v>
      </c>
      <c r="Z29" s="42">
        <f t="shared" si="5"/>
        <v>46.037314597619869</v>
      </c>
      <c r="AA29" s="31" t="s">
        <v>39</v>
      </c>
      <c r="AB29" s="32"/>
    </row>
    <row r="30" spans="1:28" ht="21">
      <c r="A30" s="33">
        <v>25</v>
      </c>
      <c r="B30" s="34" t="str">
        <f>VLOOKUP($AA30,[1]Name!$A:$B,2,0)</f>
        <v>เงินทุนสำรองจ่าย</v>
      </c>
      <c r="C30" s="35">
        <f>IF(ISERROR(VLOOKUP($AA30,[1]BN1!$A:$N,3,0)),0,VLOOKUP($AA30,[1]BN1!$A:$N,3,0))</f>
        <v>24978.560000000001</v>
      </c>
      <c r="D30" s="36">
        <f>IF(ISERROR(VLOOKUP($AA30,[1]BN1!$A:$N,4,0)),0,VLOOKUP($AA30,[1]BN1!$A:$N,4,0))</f>
        <v>24978.560000000001</v>
      </c>
      <c r="E30" s="36">
        <f>IF(ISERROR(VLOOKUP($AA30,[1]BN1!$A:$N,5,0)),0,VLOOKUP($AA30,[1]BN1!$A:$N,5,0))</f>
        <v>0</v>
      </c>
      <c r="F30" s="37">
        <f>IF(ISERROR(VLOOKUP($AA30,[1]BN1!$A:$Z,6,0)),0,VLOOKUP($AA30,[1]BN1!$A:$Z,6,0))</f>
        <v>0</v>
      </c>
      <c r="G30" s="37">
        <f>IF(ISERROR(VLOOKUP($AA30,[1]BN1!$A:$Z,7,0)),0,VLOOKUP($AA30,[1]BN1!$A:$Z,7,0))</f>
        <v>0</v>
      </c>
      <c r="H30" s="36">
        <f t="shared" si="0"/>
        <v>0</v>
      </c>
      <c r="I30" s="36">
        <f>IF(ISERROR(VLOOKUP($AA30,[1]BN1!$A:$Z,8,0)),0,VLOOKUP($AA30,[1]BN1!$A:$Z,8,0))</f>
        <v>24960.67</v>
      </c>
      <c r="J30" s="38">
        <f t="shared" si="1"/>
        <v>99.928378577468024</v>
      </c>
      <c r="K30" s="45">
        <f>IF(ISERROR(VLOOKUP($AA30,[1]BN1!$A:$N,10,0)),0,VLOOKUP($AA30,[1]BN1!$A:$N,10,0))</f>
        <v>0</v>
      </c>
      <c r="L30" s="46">
        <f>IF(ISERROR(VLOOKUP($AA30,[1]BN1!$A:$N,11,0)),0,VLOOKUP($AA30,[1]BN1!$A:$N,11,0))</f>
        <v>0</v>
      </c>
      <c r="M30" s="46">
        <f>IF(ISERROR(VLOOKUP($AA30,[1]BN1!$A:$N,12,0)),0,VLOOKUP($AA30,[1]BN1!$A:$N,12,0))</f>
        <v>0</v>
      </c>
      <c r="N30" s="47">
        <f>IF(ISERROR(VLOOKUP($AA30,[1]BN1!$A:$Z,13,0)),0,VLOOKUP($AA30,[1]BN1!$A:$Z,13,0))</f>
        <v>0</v>
      </c>
      <c r="O30" s="47">
        <f>IF(ISERROR(VLOOKUP($AA30,[1]BN1!$A:$Z,14,0)),0,VLOOKUP($AA30,[1]BN1!$A:$Z,14,0))</f>
        <v>0</v>
      </c>
      <c r="P30" s="46">
        <f t="shared" si="2"/>
        <v>0</v>
      </c>
      <c r="Q30" s="46">
        <f>IF(ISERROR(VLOOKUP($AA30,[1]BN1!$A:$Z,15,0)),0,VLOOKUP($AA30,[1]BN1!$A:$Z,15,0))</f>
        <v>0</v>
      </c>
      <c r="R30" s="48">
        <f t="shared" si="3"/>
        <v>0</v>
      </c>
      <c r="S30" s="35">
        <f t="shared" si="4"/>
        <v>24978.560000000001</v>
      </c>
      <c r="T30" s="39">
        <f t="shared" si="4"/>
        <v>24978.560000000001</v>
      </c>
      <c r="U30" s="39">
        <f t="shared" si="4"/>
        <v>0</v>
      </c>
      <c r="V30" s="40">
        <f t="shared" si="4"/>
        <v>0</v>
      </c>
      <c r="W30" s="40">
        <f t="shared" si="4"/>
        <v>0</v>
      </c>
      <c r="X30" s="39">
        <f t="shared" si="4"/>
        <v>0</v>
      </c>
      <c r="Y30" s="39">
        <f t="shared" si="4"/>
        <v>24960.67</v>
      </c>
      <c r="Z30" s="42">
        <f t="shared" si="5"/>
        <v>99.928378577468024</v>
      </c>
      <c r="AA30" s="31" t="s">
        <v>40</v>
      </c>
      <c r="AB30" s="32"/>
    </row>
    <row r="31" spans="1:28" ht="21.75" thickBot="1">
      <c r="A31" s="49" t="s">
        <v>6</v>
      </c>
      <c r="B31" s="50"/>
      <c r="C31" s="51">
        <f>SUM(C6:C30)</f>
        <v>1584055.5553986905</v>
      </c>
      <c r="D31" s="52">
        <f>SUM(D6:D30)</f>
        <v>836893.15419869008</v>
      </c>
      <c r="E31" s="52">
        <f>SUM(E6:E30)</f>
        <v>0</v>
      </c>
      <c r="F31" s="53">
        <f t="shared" ref="F31:G31" si="6">SUM(F6:F30)</f>
        <v>0</v>
      </c>
      <c r="G31" s="53">
        <f t="shared" si="6"/>
        <v>5565.8020963700001</v>
      </c>
      <c r="H31" s="52">
        <f>SUM(H6:H30)</f>
        <v>5565.8020963700001</v>
      </c>
      <c r="I31" s="52">
        <f>SUM(I6:I30)</f>
        <v>362598.30810525001</v>
      </c>
      <c r="J31" s="54">
        <f t="shared" si="1"/>
        <v>22.890504494584331</v>
      </c>
      <c r="K31" s="51">
        <f>SUM(K6:K30)</f>
        <v>492904.02750131011</v>
      </c>
      <c r="L31" s="55">
        <f>SUM(L6:L30)</f>
        <v>483630.92890131002</v>
      </c>
      <c r="M31" s="55">
        <f>SUM(M6:M30)</f>
        <v>0</v>
      </c>
      <c r="N31" s="53">
        <f t="shared" ref="N31:O31" si="7">SUM(N6:N30)</f>
        <v>0</v>
      </c>
      <c r="O31" s="53">
        <f t="shared" si="7"/>
        <v>93057.326078270009</v>
      </c>
      <c r="P31" s="55">
        <f t="shared" si="2"/>
        <v>93057.326078270009</v>
      </c>
      <c r="Q31" s="55">
        <f>SUM(Q6:Q30)</f>
        <v>58474.529940020002</v>
      </c>
      <c r="R31" s="54">
        <f t="shared" si="3"/>
        <v>11.863268846969319</v>
      </c>
      <c r="S31" s="56">
        <f>SUM(S6:S30)</f>
        <v>2076959.5828999998</v>
      </c>
      <c r="T31" s="57">
        <f>SUM(T6:T30)</f>
        <v>1320524.0830999999</v>
      </c>
      <c r="U31" s="57">
        <f>SUM(U6:U30)</f>
        <v>0</v>
      </c>
      <c r="V31" s="58">
        <f t="shared" ref="V31:W31" si="8">SUM(V6:V30)</f>
        <v>0</v>
      </c>
      <c r="W31" s="58">
        <f t="shared" si="8"/>
        <v>98623.128174639991</v>
      </c>
      <c r="X31" s="57">
        <f>SUM(X6:X30)</f>
        <v>98623.128174639991</v>
      </c>
      <c r="Y31" s="57">
        <f>SUM(Y6:Y30)</f>
        <v>421072.83804527007</v>
      </c>
      <c r="Z31" s="54">
        <f t="shared" si="5"/>
        <v>20.273521040661656</v>
      </c>
      <c r="AA31" s="59"/>
    </row>
    <row r="32" spans="1:28" ht="21">
      <c r="A32" s="60"/>
      <c r="B32" s="61" t="s">
        <v>41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62"/>
      <c r="S32" s="62"/>
      <c r="T32" s="62"/>
      <c r="U32" s="62"/>
      <c r="V32" s="62"/>
      <c r="W32" s="62"/>
      <c r="X32" s="62"/>
      <c r="Y32" s="62"/>
      <c r="Z32" s="62"/>
      <c r="AA32" s="59"/>
    </row>
    <row r="33" spans="1:27" ht="21">
      <c r="A33" s="60"/>
      <c r="B33" s="61" t="str">
        <f>"                 2. แผนการใช้จ่ายเป็นแผนสะสมตั้งแต่ต้นปีงบประมาณจนถึง วันที่ "&amp;[1]HeaderFooter!B3&amp;"  "&amp;[1]HeaderFooter!C3&amp;"  "&amp;[1]HeaderFooter!D3</f>
        <v xml:space="preserve">                 2. แผนการใช้จ่ายเป็นแผนสะสมตั้งแต่ต้นปีงบประมาณจนถึง วันที่ 26  พฤศจิกายน  2564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62"/>
      <c r="S33" s="64"/>
      <c r="T33" s="65"/>
      <c r="U33" s="62"/>
      <c r="V33" s="62"/>
      <c r="W33" s="62"/>
      <c r="X33" s="62"/>
      <c r="Y33" s="62"/>
      <c r="Z33" s="62"/>
      <c r="AA33" s="59"/>
    </row>
    <row r="34" spans="1:27" ht="21">
      <c r="A34" s="66"/>
      <c r="B34" s="61" t="s">
        <v>42</v>
      </c>
      <c r="C34" s="67"/>
      <c r="D34" s="68"/>
      <c r="E34" s="68"/>
      <c r="F34" s="68"/>
      <c r="G34" s="68"/>
      <c r="H34" s="68"/>
      <c r="I34" s="68"/>
      <c r="J34" s="67"/>
      <c r="K34" s="68"/>
      <c r="L34" s="68"/>
      <c r="M34" s="68"/>
      <c r="N34" s="68"/>
      <c r="O34" s="68"/>
      <c r="P34" s="68"/>
      <c r="Q34" s="68"/>
      <c r="R34" s="68"/>
      <c r="S34" s="69"/>
      <c r="T34" s="70"/>
      <c r="U34" s="71"/>
      <c r="V34" s="71"/>
      <c r="W34" s="71"/>
      <c r="X34" s="71"/>
      <c r="Y34" s="70"/>
      <c r="Z34" s="72"/>
      <c r="AA34" s="59"/>
    </row>
    <row r="35" spans="1:27" ht="21">
      <c r="A35" s="66"/>
      <c r="B35" s="61" t="s">
        <v>43</v>
      </c>
      <c r="C35" s="67"/>
      <c r="D35" s="68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8"/>
      <c r="Q35" s="68"/>
      <c r="R35" s="68"/>
      <c r="S35" s="68"/>
      <c r="T35" s="72"/>
      <c r="U35" s="68"/>
      <c r="V35" s="68"/>
      <c r="W35" s="68"/>
      <c r="X35" s="68"/>
      <c r="Y35" s="72"/>
      <c r="Z35" s="72"/>
      <c r="AA35" s="59"/>
    </row>
    <row r="36" spans="1:27" ht="21">
      <c r="A36" s="66"/>
      <c r="B36" s="61" t="str">
        <f>"ข้อมูล ณ วันที่ "&amp;[1]HeaderFooter!B5</f>
        <v>ข้อมูล ณ วันที่ 26 พฤศจิกายน 2564</v>
      </c>
      <c r="C36" s="67"/>
      <c r="D36" s="68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8"/>
      <c r="Q36" s="68"/>
      <c r="R36" s="68"/>
      <c r="S36" s="68"/>
      <c r="T36" s="72"/>
      <c r="U36" s="68"/>
      <c r="V36" s="68"/>
      <c r="W36" s="68"/>
      <c r="X36" s="68"/>
      <c r="Y36" s="72"/>
      <c r="Z36" s="72"/>
      <c r="AA36" s="59"/>
    </row>
    <row r="37" spans="1:27" ht="21">
      <c r="A37" s="66"/>
      <c r="B37" s="61"/>
      <c r="C37" s="72"/>
      <c r="D37" s="73"/>
      <c r="E37" s="73"/>
      <c r="F37" s="73"/>
      <c r="G37" s="73"/>
      <c r="H37" s="73"/>
      <c r="I37" s="73"/>
      <c r="J37" s="72"/>
      <c r="K37" s="72"/>
      <c r="L37" s="72"/>
      <c r="M37" s="73"/>
      <c r="N37" s="73"/>
      <c r="O37" s="73"/>
      <c r="P37" s="73"/>
      <c r="Q37" s="72"/>
      <c r="R37" s="72"/>
      <c r="S37" s="72"/>
      <c r="T37" s="72"/>
      <c r="U37" s="73"/>
      <c r="V37" s="73"/>
      <c r="W37" s="73"/>
      <c r="X37" s="73"/>
      <c r="Y37" s="72"/>
      <c r="Z37" s="72"/>
      <c r="AA37" s="59"/>
    </row>
    <row r="38" spans="1:27" ht="21">
      <c r="B38" s="61"/>
      <c r="C38" s="3"/>
      <c r="D38" s="75"/>
      <c r="E38" s="75"/>
      <c r="F38" s="75"/>
      <c r="G38" s="75"/>
      <c r="H38" s="75"/>
      <c r="I38" s="75"/>
      <c r="J38" s="3"/>
      <c r="K38" s="3"/>
      <c r="L38" s="3"/>
      <c r="M38" s="75"/>
      <c r="N38" s="75"/>
      <c r="O38" s="75"/>
      <c r="P38" s="75"/>
      <c r="Q38" s="3"/>
      <c r="R38" s="76" t="s">
        <v>44</v>
      </c>
      <c r="S38" s="77">
        <f>S31-[1]BN1!Q67</f>
        <v>0</v>
      </c>
      <c r="T38" s="77">
        <f>T31-[1]BN1!R67</f>
        <v>0</v>
      </c>
      <c r="U38" s="77"/>
      <c r="V38" s="77"/>
      <c r="W38" s="77"/>
      <c r="X38" s="77">
        <f>X31-[1]BN1!U62</f>
        <v>0</v>
      </c>
      <c r="Y38" s="77">
        <f>Y31-[1]BN1!V67</f>
        <v>0</v>
      </c>
      <c r="Z38" s="77"/>
      <c r="AA38" s="59"/>
    </row>
    <row r="39" spans="1:27" ht="21">
      <c r="B39" s="3"/>
      <c r="C39" s="3"/>
      <c r="D39" s="75"/>
      <c r="E39" s="75"/>
      <c r="F39" s="75"/>
      <c r="G39" s="75"/>
      <c r="H39" s="75"/>
      <c r="I39" s="75"/>
      <c r="J39" s="3"/>
      <c r="K39" s="3"/>
      <c r="L39" s="3"/>
      <c r="M39" s="75"/>
      <c r="N39" s="75"/>
      <c r="O39" s="75"/>
      <c r="P39" s="75"/>
      <c r="Q39" s="3"/>
      <c r="R39" s="3"/>
      <c r="S39" s="78"/>
      <c r="T39" s="78"/>
      <c r="U39" s="78"/>
      <c r="V39" s="78"/>
      <c r="W39" s="78"/>
      <c r="X39" s="78"/>
      <c r="Y39" s="78"/>
      <c r="AA39" s="59"/>
    </row>
    <row r="40" spans="1:27" ht="21">
      <c r="B40" s="3"/>
      <c r="C40" s="3"/>
      <c r="D40" s="75"/>
      <c r="E40" s="75"/>
      <c r="F40" s="75"/>
      <c r="G40" s="75"/>
      <c r="H40" s="75"/>
      <c r="I40" s="75"/>
      <c r="J40" s="3"/>
      <c r="K40" s="79" t="s">
        <v>45</v>
      </c>
      <c r="L40" s="3"/>
      <c r="M40" s="75"/>
      <c r="N40" s="75"/>
      <c r="O40" s="75"/>
      <c r="P40" s="75"/>
      <c r="Q40" s="3"/>
      <c r="R40" s="3"/>
      <c r="S40" s="80"/>
      <c r="T40" s="80"/>
      <c r="U40" s="80"/>
      <c r="V40" s="80"/>
      <c r="W40" s="80"/>
      <c r="X40" s="80"/>
      <c r="Y40" s="80"/>
    </row>
    <row r="41" spans="1:27" ht="21">
      <c r="B41" s="3"/>
      <c r="C41" s="3"/>
      <c r="D41" s="75"/>
      <c r="E41" s="75"/>
      <c r="F41" s="75"/>
      <c r="G41" s="75"/>
      <c r="H41" s="75"/>
      <c r="I41" s="75"/>
      <c r="J41" s="3"/>
      <c r="K41" s="3"/>
      <c r="L41" s="3"/>
      <c r="M41" s="75"/>
      <c r="N41" s="75"/>
      <c r="O41" s="75"/>
      <c r="P41" s="75"/>
      <c r="Q41" s="3"/>
      <c r="R41" s="3"/>
      <c r="S41" s="3"/>
      <c r="T41" s="3"/>
      <c r="U41" s="75"/>
      <c r="V41" s="75"/>
      <c r="W41" s="75"/>
      <c r="X41" s="75"/>
    </row>
    <row r="42" spans="1:27" ht="21">
      <c r="B42" s="3"/>
      <c r="C42" s="3"/>
      <c r="D42" s="75"/>
      <c r="E42" s="75"/>
      <c r="F42" s="75"/>
      <c r="G42" s="75"/>
      <c r="H42" s="75"/>
      <c r="I42" s="75"/>
      <c r="J42" s="3"/>
      <c r="K42" s="3"/>
      <c r="L42" s="3"/>
      <c r="M42" s="75"/>
      <c r="N42" s="75"/>
      <c r="O42" s="75"/>
      <c r="P42" s="75"/>
      <c r="Q42" s="3"/>
      <c r="R42" s="3"/>
      <c r="S42" s="78"/>
      <c r="T42" s="78"/>
      <c r="U42" s="78"/>
      <c r="V42" s="78"/>
      <c r="W42" s="78"/>
      <c r="X42" s="78"/>
      <c r="Y42" s="78"/>
    </row>
    <row r="43" spans="1:27" ht="21">
      <c r="B43" s="3"/>
      <c r="C43" s="3"/>
      <c r="D43" s="75"/>
      <c r="E43" s="75"/>
      <c r="F43" s="75"/>
      <c r="G43" s="75"/>
      <c r="H43" s="75"/>
      <c r="I43" s="75"/>
      <c r="J43" s="3"/>
      <c r="K43" s="3"/>
      <c r="L43" s="3"/>
      <c r="M43" s="75"/>
      <c r="N43" s="75"/>
      <c r="O43" s="75"/>
      <c r="P43" s="75"/>
      <c r="Q43" s="3"/>
      <c r="R43" s="3"/>
      <c r="S43" s="3"/>
      <c r="T43" s="3"/>
      <c r="U43" s="75"/>
      <c r="V43" s="75"/>
      <c r="W43" s="75"/>
      <c r="X43" s="75"/>
    </row>
    <row r="44" spans="1:27" ht="21">
      <c r="B44" s="3"/>
      <c r="C44" s="3"/>
      <c r="D44" s="75"/>
      <c r="E44" s="75"/>
      <c r="F44" s="75"/>
      <c r="G44" s="75"/>
      <c r="H44" s="75"/>
      <c r="I44" s="75"/>
      <c r="J44" s="3"/>
      <c r="K44" s="3"/>
      <c r="L44" s="3"/>
      <c r="M44" s="75"/>
      <c r="N44" s="75"/>
      <c r="O44" s="75"/>
      <c r="P44" s="75"/>
      <c r="Q44" s="3"/>
      <c r="R44" s="3"/>
      <c r="S44" s="3"/>
      <c r="T44" s="3"/>
      <c r="U44" s="75"/>
      <c r="V44" s="75"/>
      <c r="W44" s="75"/>
      <c r="X44" s="75"/>
    </row>
    <row r="45" spans="1:27" ht="21">
      <c r="B45" s="3"/>
      <c r="C45" s="3"/>
      <c r="D45" s="75"/>
      <c r="E45" s="75"/>
      <c r="F45" s="75"/>
      <c r="G45" s="75"/>
      <c r="H45" s="75"/>
      <c r="I45" s="75"/>
      <c r="J45" s="3"/>
      <c r="K45" s="3"/>
      <c r="L45" s="3"/>
      <c r="M45" s="75"/>
      <c r="N45" s="75"/>
      <c r="O45" s="75"/>
      <c r="P45" s="75"/>
      <c r="Q45" s="3"/>
      <c r="R45" s="3"/>
      <c r="S45" s="3"/>
      <c r="T45" s="3"/>
      <c r="U45" s="75"/>
      <c r="V45" s="75"/>
      <c r="W45" s="75"/>
      <c r="X45" s="75"/>
    </row>
    <row r="46" spans="1:27" ht="21">
      <c r="B46" s="3"/>
      <c r="C46" s="3"/>
      <c r="D46" s="75"/>
      <c r="E46" s="75"/>
      <c r="F46" s="75"/>
      <c r="G46" s="75"/>
      <c r="H46" s="75"/>
      <c r="I46" s="75"/>
      <c r="J46" s="3"/>
      <c r="K46" s="3"/>
      <c r="L46" s="3"/>
      <c r="M46" s="75"/>
      <c r="N46" s="75"/>
      <c r="O46" s="75"/>
      <c r="P46" s="75"/>
      <c r="Q46" s="3"/>
      <c r="R46" s="3"/>
      <c r="S46" s="3"/>
      <c r="T46" s="3"/>
      <c r="U46" s="75"/>
      <c r="V46" s="75"/>
      <c r="W46" s="75"/>
      <c r="X46" s="75"/>
    </row>
    <row r="47" spans="1:27" ht="21">
      <c r="B47" s="3"/>
      <c r="C47" s="3"/>
      <c r="D47" s="75"/>
      <c r="E47" s="75"/>
      <c r="F47" s="75"/>
      <c r="G47" s="75"/>
      <c r="H47" s="75"/>
      <c r="I47" s="75"/>
      <c r="J47" s="3"/>
      <c r="K47" s="3"/>
      <c r="L47" s="3"/>
      <c r="M47" s="75"/>
      <c r="N47" s="75"/>
      <c r="O47" s="75"/>
      <c r="P47" s="75"/>
      <c r="Q47" s="3"/>
      <c r="R47" s="3"/>
      <c r="S47" s="3"/>
      <c r="T47" s="3"/>
      <c r="U47" s="75"/>
      <c r="V47" s="75"/>
      <c r="W47" s="75"/>
      <c r="X47" s="75"/>
    </row>
    <row r="48" spans="1:27" ht="21">
      <c r="B48" s="3"/>
      <c r="C48" s="3"/>
      <c r="D48" s="75"/>
      <c r="E48" s="75"/>
      <c r="F48" s="75"/>
      <c r="G48" s="75"/>
      <c r="H48" s="75"/>
      <c r="I48" s="75"/>
      <c r="J48" s="3"/>
      <c r="K48" s="3"/>
      <c r="L48" s="3"/>
      <c r="M48" s="75"/>
      <c r="N48" s="75"/>
      <c r="O48" s="75"/>
      <c r="P48" s="75"/>
      <c r="Q48" s="3"/>
      <c r="R48" s="3"/>
      <c r="S48" s="3"/>
      <c r="T48" s="3"/>
      <c r="U48" s="75"/>
      <c r="V48" s="75"/>
      <c r="W48" s="75"/>
      <c r="X48" s="75"/>
    </row>
    <row r="49" spans="2:24" ht="21">
      <c r="B49" s="3"/>
      <c r="C49" s="3"/>
      <c r="D49" s="75"/>
      <c r="E49" s="75"/>
      <c r="F49" s="75"/>
      <c r="G49" s="75"/>
      <c r="H49" s="75"/>
      <c r="I49" s="75"/>
      <c r="J49" s="3"/>
      <c r="K49" s="3"/>
      <c r="L49" s="3"/>
      <c r="M49" s="75"/>
      <c r="N49" s="75"/>
      <c r="O49" s="75"/>
      <c r="P49" s="75"/>
      <c r="Q49" s="3"/>
      <c r="R49" s="3"/>
      <c r="S49" s="3"/>
      <c r="T49" s="3"/>
      <c r="U49" s="75"/>
      <c r="V49" s="75"/>
      <c r="W49" s="75"/>
      <c r="X49" s="75"/>
    </row>
    <row r="50" spans="2:24" ht="21">
      <c r="B50" s="3"/>
      <c r="C50" s="3"/>
      <c r="D50" s="75"/>
      <c r="E50" s="75"/>
      <c r="F50" s="75"/>
      <c r="G50" s="75"/>
      <c r="H50" s="75"/>
      <c r="I50" s="75"/>
      <c r="J50" s="3"/>
      <c r="K50" s="3"/>
      <c r="L50" s="3"/>
      <c r="M50" s="75"/>
      <c r="N50" s="75"/>
      <c r="O50" s="75"/>
      <c r="P50" s="75"/>
      <c r="Q50" s="3"/>
      <c r="R50" s="3"/>
      <c r="S50" s="3"/>
      <c r="T50" s="3"/>
      <c r="U50" s="75"/>
      <c r="V50" s="75"/>
      <c r="W50" s="75"/>
      <c r="X50" s="75"/>
    </row>
    <row r="51" spans="2:24" ht="21">
      <c r="B51" s="3"/>
      <c r="C51" s="3"/>
      <c r="D51" s="75"/>
      <c r="E51" s="75"/>
      <c r="F51" s="75"/>
      <c r="G51" s="75"/>
      <c r="H51" s="75"/>
      <c r="I51" s="75"/>
      <c r="J51" s="3"/>
      <c r="K51" s="3"/>
      <c r="L51" s="3"/>
      <c r="M51" s="75"/>
      <c r="N51" s="75"/>
      <c r="O51" s="75"/>
      <c r="P51" s="75"/>
      <c r="Q51" s="3"/>
      <c r="R51" s="3"/>
      <c r="S51" s="3"/>
      <c r="T51" s="3"/>
      <c r="U51" s="75"/>
      <c r="V51" s="75"/>
      <c r="W51" s="75"/>
      <c r="X51" s="75"/>
    </row>
    <row r="52" spans="2:24" ht="21">
      <c r="B52" s="3"/>
      <c r="C52" s="3"/>
      <c r="D52" s="75"/>
      <c r="E52" s="75"/>
      <c r="F52" s="75"/>
      <c r="G52" s="75"/>
      <c r="H52" s="75"/>
      <c r="I52" s="75"/>
      <c r="J52" s="3"/>
      <c r="K52" s="3"/>
      <c r="L52" s="3"/>
      <c r="M52" s="75"/>
      <c r="N52" s="75"/>
      <c r="O52" s="75"/>
      <c r="P52" s="75"/>
      <c r="Q52" s="3"/>
      <c r="R52" s="3"/>
      <c r="S52" s="3"/>
      <c r="T52" s="3"/>
      <c r="U52" s="75"/>
      <c r="V52" s="75"/>
      <c r="W52" s="75"/>
      <c r="X52" s="75"/>
    </row>
    <row r="53" spans="2:24" ht="21">
      <c r="B53" s="3"/>
      <c r="C53" s="3"/>
      <c r="D53" s="75"/>
      <c r="E53" s="75"/>
      <c r="F53" s="75"/>
      <c r="G53" s="75"/>
      <c r="H53" s="75"/>
      <c r="I53" s="75"/>
      <c r="J53" s="3"/>
      <c r="K53" s="3"/>
      <c r="L53" s="3"/>
      <c r="M53" s="75"/>
      <c r="N53" s="75"/>
      <c r="O53" s="75"/>
      <c r="P53" s="75"/>
      <c r="Q53" s="3"/>
      <c r="R53" s="3"/>
      <c r="S53" s="3"/>
      <c r="T53" s="3"/>
      <c r="U53" s="75"/>
      <c r="V53" s="75"/>
      <c r="W53" s="75"/>
      <c r="X53" s="75"/>
    </row>
    <row r="54" spans="2:24" ht="21">
      <c r="D54" s="75"/>
      <c r="E54" s="75"/>
      <c r="F54" s="75"/>
      <c r="G54" s="75"/>
      <c r="H54" s="75"/>
      <c r="I54" s="75"/>
      <c r="J54" s="3"/>
      <c r="K54" s="3"/>
      <c r="L54" s="3"/>
      <c r="M54" s="75"/>
      <c r="N54" s="75"/>
      <c r="O54" s="75"/>
      <c r="P54" s="75"/>
      <c r="Q54" s="3"/>
      <c r="R54" s="3"/>
      <c r="S54" s="3"/>
      <c r="T54" s="3"/>
      <c r="U54" s="75"/>
      <c r="V54" s="75"/>
      <c r="W54" s="75"/>
      <c r="X54" s="75"/>
    </row>
    <row r="55" spans="2:24" ht="21">
      <c r="D55" s="75"/>
      <c r="E55" s="75"/>
      <c r="F55" s="75"/>
      <c r="G55" s="75"/>
      <c r="H55" s="75"/>
      <c r="I55" s="75"/>
      <c r="J55" s="3"/>
      <c r="K55" s="3"/>
      <c r="L55" s="3"/>
      <c r="M55" s="75"/>
      <c r="N55" s="75"/>
      <c r="O55" s="75"/>
      <c r="P55" s="75"/>
      <c r="Q55" s="3"/>
      <c r="R55" s="3"/>
      <c r="S55" s="3"/>
      <c r="T55" s="3"/>
      <c r="U55" s="75"/>
      <c r="V55" s="75"/>
      <c r="W55" s="75"/>
      <c r="X55" s="75"/>
    </row>
    <row r="56" spans="2:24" ht="21">
      <c r="D56" s="75"/>
      <c r="E56" s="75"/>
      <c r="F56" s="75"/>
      <c r="G56" s="75"/>
      <c r="H56" s="75"/>
      <c r="I56" s="75"/>
      <c r="J56" s="3"/>
      <c r="K56" s="3"/>
      <c r="L56" s="3"/>
      <c r="M56" s="75"/>
      <c r="N56" s="75"/>
      <c r="O56" s="75"/>
      <c r="P56" s="75"/>
      <c r="Q56" s="3"/>
      <c r="R56" s="3"/>
      <c r="S56" s="3"/>
      <c r="T56" s="3"/>
      <c r="U56" s="75"/>
      <c r="V56" s="75"/>
      <c r="W56" s="75"/>
      <c r="X56" s="75"/>
    </row>
    <row r="57" spans="2:24" ht="21">
      <c r="D57" s="75"/>
      <c r="E57" s="75"/>
      <c r="F57" s="75"/>
      <c r="G57" s="75"/>
      <c r="H57" s="75"/>
      <c r="I57" s="75"/>
      <c r="J57" s="3"/>
      <c r="K57" s="3"/>
      <c r="L57" s="3"/>
      <c r="M57" s="75"/>
      <c r="N57" s="75"/>
      <c r="O57" s="75"/>
      <c r="P57" s="75"/>
      <c r="Q57" s="3"/>
      <c r="R57" s="3"/>
      <c r="S57" s="3"/>
      <c r="T57" s="3"/>
      <c r="U57" s="75"/>
      <c r="V57" s="75"/>
      <c r="W57" s="75"/>
      <c r="X57" s="75"/>
    </row>
    <row r="58" spans="2:24" ht="21">
      <c r="D58" s="75"/>
      <c r="E58" s="75"/>
      <c r="F58" s="75"/>
      <c r="G58" s="75"/>
      <c r="H58" s="75"/>
      <c r="I58" s="75"/>
      <c r="J58" s="3"/>
      <c r="K58" s="3"/>
      <c r="L58" s="3"/>
      <c r="M58" s="75"/>
      <c r="N58" s="75"/>
      <c r="O58" s="75"/>
      <c r="P58" s="75"/>
      <c r="Q58" s="3"/>
      <c r="R58" s="3"/>
      <c r="S58" s="3"/>
      <c r="T58" s="3"/>
      <c r="U58" s="75"/>
      <c r="V58" s="75"/>
      <c r="W58" s="75"/>
      <c r="X58" s="75"/>
    </row>
    <row r="59" spans="2:24" ht="21">
      <c r="D59" s="75"/>
      <c r="E59" s="75"/>
      <c r="F59" s="75"/>
      <c r="G59" s="75"/>
      <c r="H59" s="75"/>
      <c r="I59" s="75"/>
      <c r="J59" s="3"/>
      <c r="K59" s="3"/>
      <c r="L59" s="3"/>
      <c r="M59" s="75"/>
      <c r="N59" s="75"/>
      <c r="O59" s="75"/>
      <c r="P59" s="75"/>
      <c r="Q59" s="3"/>
      <c r="R59" s="3"/>
      <c r="S59" s="3"/>
      <c r="T59" s="3"/>
      <c r="U59" s="75"/>
      <c r="V59" s="75"/>
      <c r="W59" s="75"/>
      <c r="X59" s="75"/>
    </row>
    <row r="60" spans="2:24" ht="21">
      <c r="D60" s="75"/>
      <c r="E60" s="75"/>
      <c r="F60" s="75"/>
      <c r="G60" s="75"/>
      <c r="H60" s="75"/>
      <c r="I60" s="75"/>
      <c r="J60" s="3"/>
      <c r="K60" s="3"/>
      <c r="L60" s="3"/>
      <c r="M60" s="75"/>
      <c r="N60" s="75"/>
      <c r="O60" s="75"/>
      <c r="P60" s="75"/>
      <c r="Q60" s="3"/>
      <c r="R60" s="3"/>
      <c r="S60" s="3"/>
      <c r="T60" s="3"/>
      <c r="U60" s="75"/>
      <c r="V60" s="75"/>
      <c r="W60" s="75"/>
      <c r="X60" s="75"/>
    </row>
    <row r="61" spans="2:24" ht="21">
      <c r="D61" s="75"/>
      <c r="E61" s="75"/>
      <c r="F61" s="75"/>
      <c r="G61" s="75"/>
      <c r="H61" s="75"/>
      <c r="I61" s="75"/>
      <c r="J61" s="3"/>
      <c r="K61" s="3"/>
      <c r="L61" s="3"/>
      <c r="M61" s="75"/>
      <c r="N61" s="75"/>
      <c r="O61" s="75"/>
      <c r="P61" s="75"/>
      <c r="Q61" s="3"/>
      <c r="R61" s="3"/>
      <c r="S61" s="3"/>
      <c r="T61" s="3"/>
      <c r="U61" s="75"/>
      <c r="V61" s="75"/>
      <c r="W61" s="75"/>
      <c r="X61" s="75"/>
    </row>
    <row r="62" spans="2:24" ht="21">
      <c r="D62" s="75"/>
      <c r="E62" s="75"/>
      <c r="F62" s="75"/>
      <c r="G62" s="75"/>
      <c r="H62" s="75"/>
      <c r="I62" s="75"/>
      <c r="J62" s="3"/>
      <c r="K62" s="3"/>
      <c r="L62" s="3"/>
      <c r="M62" s="75"/>
      <c r="N62" s="75"/>
      <c r="O62" s="75"/>
      <c r="P62" s="75"/>
      <c r="Q62" s="3"/>
      <c r="R62" s="3"/>
      <c r="S62" s="3"/>
      <c r="T62" s="3"/>
      <c r="U62" s="75"/>
      <c r="V62" s="75"/>
      <c r="W62" s="75"/>
      <c r="X62" s="75"/>
    </row>
    <row r="63" spans="2:24" ht="21">
      <c r="D63" s="75"/>
      <c r="E63" s="75"/>
      <c r="F63" s="75"/>
      <c r="G63" s="75"/>
      <c r="H63" s="75"/>
      <c r="I63" s="75"/>
      <c r="J63" s="3"/>
      <c r="K63" s="3"/>
      <c r="L63" s="3"/>
      <c r="M63" s="75"/>
      <c r="N63" s="75"/>
      <c r="O63" s="75"/>
      <c r="P63" s="75"/>
      <c r="Q63" s="3"/>
      <c r="R63" s="3"/>
      <c r="S63" s="3"/>
      <c r="T63" s="3"/>
      <c r="U63" s="75"/>
      <c r="V63" s="75"/>
      <c r="W63" s="75"/>
      <c r="X63" s="75"/>
    </row>
    <row r="64" spans="2:24" ht="21">
      <c r="D64" s="75"/>
      <c r="E64" s="75"/>
      <c r="F64" s="75"/>
      <c r="G64" s="75"/>
      <c r="H64" s="75"/>
      <c r="I64" s="75"/>
      <c r="J64" s="3"/>
      <c r="K64" s="3"/>
      <c r="L64" s="3"/>
      <c r="M64" s="75"/>
      <c r="N64" s="75"/>
      <c r="O64" s="75"/>
      <c r="P64" s="75"/>
      <c r="Q64" s="3"/>
      <c r="R64" s="3"/>
      <c r="S64" s="3"/>
      <c r="T64" s="3"/>
      <c r="U64" s="75"/>
      <c r="V64" s="75"/>
      <c r="W64" s="75"/>
      <c r="X64" s="75"/>
    </row>
    <row r="65" spans="4:24" ht="21">
      <c r="D65" s="75"/>
      <c r="E65" s="75"/>
      <c r="F65" s="75"/>
      <c r="G65" s="75"/>
      <c r="H65" s="75"/>
      <c r="I65" s="75"/>
      <c r="J65" s="3"/>
      <c r="K65" s="3"/>
      <c r="L65" s="3"/>
      <c r="M65" s="75"/>
      <c r="N65" s="75"/>
      <c r="O65" s="75"/>
      <c r="P65" s="75"/>
      <c r="Q65" s="3"/>
      <c r="R65" s="3"/>
      <c r="S65" s="3"/>
      <c r="T65" s="3"/>
      <c r="U65" s="75"/>
      <c r="V65" s="75"/>
      <c r="W65" s="75"/>
      <c r="X65" s="75"/>
    </row>
    <row r="66" spans="4:24" ht="21">
      <c r="D66" s="75"/>
      <c r="E66" s="75"/>
      <c r="F66" s="75"/>
      <c r="G66" s="75"/>
      <c r="H66" s="75"/>
      <c r="I66" s="75"/>
      <c r="J66" s="3"/>
      <c r="K66" s="3"/>
      <c r="L66" s="3"/>
      <c r="M66" s="75"/>
      <c r="N66" s="75"/>
      <c r="O66" s="75"/>
      <c r="P66" s="75"/>
      <c r="Q66" s="3"/>
      <c r="R66" s="3"/>
      <c r="S66" s="3"/>
      <c r="T66" s="3"/>
      <c r="U66" s="75"/>
      <c r="V66" s="75"/>
      <c r="W66" s="75"/>
      <c r="X66" s="75"/>
    </row>
    <row r="67" spans="4:24" ht="21">
      <c r="D67" s="75"/>
      <c r="E67" s="75"/>
      <c r="F67" s="75"/>
      <c r="G67" s="75"/>
      <c r="H67" s="75"/>
      <c r="I67" s="75"/>
      <c r="J67" s="3"/>
      <c r="K67" s="3"/>
      <c r="L67" s="3"/>
      <c r="M67" s="75"/>
      <c r="N67" s="75"/>
      <c r="O67" s="75"/>
      <c r="P67" s="75"/>
      <c r="Q67" s="3"/>
      <c r="R67" s="3"/>
      <c r="S67" s="3"/>
      <c r="T67" s="3"/>
      <c r="U67" s="75"/>
      <c r="V67" s="75"/>
      <c r="W67" s="75"/>
      <c r="X67" s="75"/>
    </row>
    <row r="68" spans="4:24" ht="21">
      <c r="D68" s="75"/>
      <c r="E68" s="75"/>
      <c r="F68" s="75"/>
      <c r="G68" s="75"/>
      <c r="H68" s="75"/>
      <c r="I68" s="75"/>
      <c r="J68" s="3"/>
      <c r="K68" s="3"/>
      <c r="L68" s="3"/>
      <c r="M68" s="75"/>
      <c r="N68" s="75"/>
      <c r="O68" s="75"/>
      <c r="P68" s="75"/>
      <c r="Q68" s="3"/>
      <c r="R68" s="3"/>
      <c r="S68" s="3"/>
      <c r="T68" s="3"/>
      <c r="U68" s="75"/>
      <c r="V68" s="75"/>
      <c r="W68" s="75"/>
      <c r="X68" s="75"/>
    </row>
    <row r="69" spans="4:24" ht="21">
      <c r="D69" s="75"/>
      <c r="E69" s="75"/>
      <c r="F69" s="75"/>
      <c r="G69" s="75"/>
      <c r="H69" s="75"/>
      <c r="I69" s="75"/>
      <c r="J69" s="3"/>
      <c r="K69" s="3"/>
      <c r="L69" s="3"/>
      <c r="M69" s="75"/>
      <c r="N69" s="75"/>
      <c r="O69" s="75"/>
      <c r="P69" s="75"/>
      <c r="Q69" s="3"/>
      <c r="R69" s="3"/>
      <c r="S69" s="3"/>
      <c r="T69" s="3"/>
      <c r="U69" s="75"/>
      <c r="V69" s="75"/>
      <c r="W69" s="75"/>
      <c r="X69" s="75"/>
    </row>
    <row r="70" spans="4:24" ht="21">
      <c r="D70" s="75"/>
      <c r="E70" s="75"/>
      <c r="F70" s="75"/>
      <c r="G70" s="75"/>
      <c r="H70" s="75"/>
      <c r="I70" s="75"/>
      <c r="J70" s="3"/>
      <c r="K70" s="3"/>
      <c r="L70" s="3"/>
      <c r="M70" s="75"/>
      <c r="N70" s="75"/>
      <c r="O70" s="75"/>
      <c r="P70" s="75"/>
      <c r="Q70" s="3"/>
      <c r="R70" s="3"/>
      <c r="S70" s="3"/>
      <c r="T70" s="3"/>
      <c r="U70" s="75"/>
      <c r="V70" s="75"/>
      <c r="W70" s="75"/>
      <c r="X70" s="75"/>
    </row>
    <row r="71" spans="4:24" ht="21">
      <c r="D71" s="75"/>
      <c r="E71" s="75"/>
      <c r="F71" s="75"/>
      <c r="G71" s="75"/>
      <c r="H71" s="75"/>
      <c r="I71" s="75"/>
      <c r="J71" s="3"/>
      <c r="K71" s="3"/>
      <c r="L71" s="3"/>
      <c r="M71" s="75"/>
      <c r="N71" s="75"/>
      <c r="O71" s="75"/>
      <c r="P71" s="75"/>
      <c r="Q71" s="3"/>
      <c r="R71" s="3"/>
      <c r="S71" s="3"/>
      <c r="T71" s="3"/>
      <c r="U71" s="75"/>
      <c r="V71" s="75"/>
      <c r="W71" s="75"/>
      <c r="X71" s="75"/>
    </row>
    <row r="72" spans="4:24" ht="21">
      <c r="D72" s="75"/>
      <c r="E72" s="75"/>
      <c r="F72" s="75"/>
      <c r="G72" s="75"/>
      <c r="H72" s="75"/>
      <c r="I72" s="75"/>
      <c r="J72" s="3"/>
      <c r="K72" s="3"/>
      <c r="L72" s="3"/>
      <c r="M72" s="75"/>
      <c r="N72" s="75"/>
      <c r="O72" s="75"/>
      <c r="P72" s="75"/>
      <c r="Q72" s="3"/>
      <c r="R72" s="3"/>
      <c r="S72" s="3"/>
      <c r="T72" s="3"/>
      <c r="U72" s="75"/>
      <c r="V72" s="75"/>
      <c r="W72" s="75"/>
      <c r="X72" s="75"/>
    </row>
    <row r="73" spans="4:24" ht="21">
      <c r="D73" s="75"/>
      <c r="E73" s="75"/>
      <c r="F73" s="75"/>
      <c r="G73" s="75"/>
      <c r="H73" s="75"/>
      <c r="I73" s="75"/>
      <c r="J73" s="3"/>
      <c r="K73" s="3"/>
      <c r="L73" s="3"/>
      <c r="M73" s="75"/>
      <c r="N73" s="75"/>
      <c r="O73" s="75"/>
      <c r="P73" s="75"/>
      <c r="Q73" s="3"/>
      <c r="R73" s="3"/>
      <c r="S73" s="3"/>
      <c r="T73" s="3"/>
      <c r="U73" s="75"/>
      <c r="V73" s="75"/>
      <c r="W73" s="75"/>
      <c r="X73" s="75"/>
    </row>
    <row r="74" spans="4:24" ht="21">
      <c r="D74" s="75"/>
      <c r="E74" s="75"/>
      <c r="F74" s="75"/>
      <c r="G74" s="75"/>
      <c r="H74" s="75"/>
      <c r="I74" s="75"/>
      <c r="J74" s="3"/>
      <c r="K74" s="3"/>
      <c r="L74" s="3"/>
      <c r="M74" s="75"/>
      <c r="N74" s="75"/>
      <c r="O74" s="75"/>
      <c r="P74" s="75"/>
      <c r="Q74" s="3"/>
      <c r="R74" s="3"/>
      <c r="S74" s="3"/>
      <c r="T74" s="3"/>
      <c r="U74" s="75"/>
      <c r="V74" s="75"/>
      <c r="W74" s="75"/>
      <c r="X74" s="75"/>
    </row>
    <row r="75" spans="4:24" ht="21">
      <c r="D75" s="75"/>
      <c r="E75" s="75"/>
      <c r="F75" s="75"/>
      <c r="G75" s="75"/>
      <c r="H75" s="75"/>
      <c r="I75" s="75"/>
      <c r="J75" s="3"/>
      <c r="K75" s="3"/>
      <c r="L75" s="3"/>
      <c r="M75" s="75"/>
      <c r="N75" s="75"/>
      <c r="O75" s="75"/>
      <c r="P75" s="75"/>
      <c r="Q75" s="3"/>
      <c r="R75" s="3"/>
      <c r="S75" s="3"/>
      <c r="T75" s="3"/>
      <c r="U75" s="75"/>
      <c r="V75" s="75"/>
      <c r="W75" s="75"/>
      <c r="X75" s="75"/>
    </row>
    <row r="76" spans="4:24" ht="21">
      <c r="D76" s="75"/>
      <c r="E76" s="75"/>
      <c r="F76" s="75"/>
      <c r="G76" s="75"/>
      <c r="H76" s="75"/>
      <c r="I76" s="75"/>
      <c r="J76" s="3"/>
      <c r="K76" s="3"/>
      <c r="L76" s="3"/>
      <c r="M76" s="75"/>
      <c r="N76" s="75"/>
      <c r="O76" s="75"/>
      <c r="P76" s="75"/>
      <c r="Q76" s="3"/>
      <c r="R76" s="3"/>
      <c r="S76" s="3"/>
      <c r="T76" s="3"/>
      <c r="U76" s="75"/>
      <c r="V76" s="75"/>
      <c r="W76" s="75"/>
      <c r="X76" s="75"/>
    </row>
    <row r="77" spans="4:24" ht="21">
      <c r="D77" s="75"/>
      <c r="E77" s="75"/>
      <c r="F77" s="75"/>
      <c r="G77" s="75"/>
      <c r="H77" s="75"/>
      <c r="I77" s="75"/>
      <c r="J77" s="3"/>
      <c r="K77" s="3"/>
      <c r="L77" s="3"/>
      <c r="M77" s="75"/>
      <c r="N77" s="75"/>
      <c r="O77" s="75"/>
      <c r="P77" s="75"/>
      <c r="Q77" s="3"/>
      <c r="R77" s="3"/>
      <c r="S77" s="3"/>
      <c r="T77" s="3"/>
      <c r="U77" s="75"/>
      <c r="V77" s="75"/>
      <c r="W77" s="75"/>
      <c r="X77" s="75"/>
    </row>
    <row r="78" spans="4:24" ht="21">
      <c r="D78" s="75"/>
      <c r="E78" s="75"/>
      <c r="F78" s="75"/>
      <c r="G78" s="75"/>
      <c r="H78" s="75"/>
      <c r="I78" s="75"/>
      <c r="J78" s="3"/>
      <c r="K78" s="3"/>
      <c r="L78" s="3"/>
      <c r="M78" s="75"/>
      <c r="N78" s="75"/>
      <c r="O78" s="75"/>
      <c r="P78" s="75"/>
      <c r="Q78" s="3"/>
      <c r="R78" s="3"/>
      <c r="S78" s="3"/>
      <c r="T78" s="3"/>
      <c r="U78" s="75"/>
      <c r="V78" s="75"/>
      <c r="W78" s="75"/>
      <c r="X78" s="75"/>
    </row>
    <row r="79" spans="4:24" ht="21">
      <c r="D79" s="75"/>
      <c r="E79" s="75"/>
      <c r="F79" s="75"/>
      <c r="G79" s="75"/>
      <c r="H79" s="75"/>
      <c r="I79" s="75"/>
      <c r="J79" s="3"/>
      <c r="K79" s="3"/>
      <c r="L79" s="3"/>
      <c r="M79" s="75"/>
      <c r="N79" s="75"/>
      <c r="O79" s="75"/>
      <c r="P79" s="75"/>
      <c r="Q79" s="3"/>
      <c r="R79" s="3"/>
      <c r="S79" s="3"/>
      <c r="T79" s="3"/>
      <c r="U79" s="75"/>
      <c r="V79" s="75"/>
      <c r="W79" s="75"/>
      <c r="X79" s="75"/>
    </row>
    <row r="80" spans="4:24" ht="21">
      <c r="D80" s="75"/>
      <c r="E80" s="75"/>
      <c r="F80" s="75"/>
      <c r="G80" s="75"/>
      <c r="H80" s="75"/>
      <c r="I80" s="75"/>
      <c r="J80" s="3"/>
      <c r="K80" s="3"/>
      <c r="L80" s="3"/>
      <c r="M80" s="75"/>
      <c r="N80" s="75"/>
      <c r="O80" s="75"/>
      <c r="P80" s="75"/>
      <c r="Q80" s="3"/>
      <c r="R80" s="3"/>
      <c r="S80" s="3"/>
      <c r="T80" s="3"/>
      <c r="U80" s="75"/>
      <c r="V80" s="75"/>
      <c r="W80" s="75"/>
      <c r="X80" s="75"/>
    </row>
    <row r="81" spans="4:24" ht="21">
      <c r="D81" s="75"/>
      <c r="E81" s="75"/>
      <c r="F81" s="75"/>
      <c r="G81" s="75"/>
      <c r="H81" s="75"/>
      <c r="I81" s="75"/>
      <c r="J81" s="3"/>
      <c r="K81" s="3"/>
      <c r="L81" s="3"/>
      <c r="M81" s="75"/>
      <c r="N81" s="75"/>
      <c r="O81" s="75"/>
      <c r="P81" s="75"/>
      <c r="Q81" s="3"/>
      <c r="R81" s="3"/>
      <c r="S81" s="3"/>
      <c r="T81" s="3"/>
      <c r="U81" s="75"/>
      <c r="V81" s="75"/>
      <c r="W81" s="75"/>
      <c r="X81" s="75"/>
    </row>
    <row r="82" spans="4:24" ht="21">
      <c r="D82" s="75"/>
      <c r="E82" s="75"/>
      <c r="F82" s="75"/>
      <c r="G82" s="75"/>
      <c r="H82" s="75"/>
      <c r="I82" s="75"/>
      <c r="J82" s="3"/>
      <c r="K82" s="3"/>
      <c r="L82" s="3"/>
      <c r="M82" s="75"/>
      <c r="N82" s="75"/>
      <c r="O82" s="75"/>
      <c r="P82" s="75"/>
      <c r="Q82" s="3"/>
      <c r="R82" s="3"/>
      <c r="S82" s="3"/>
      <c r="T82" s="3"/>
      <c r="U82" s="75"/>
      <c r="V82" s="75"/>
      <c r="W82" s="75"/>
      <c r="X82" s="75"/>
    </row>
    <row r="83" spans="4:24" ht="21">
      <c r="D83" s="75"/>
      <c r="E83" s="75"/>
      <c r="F83" s="75"/>
      <c r="G83" s="75"/>
      <c r="H83" s="75"/>
      <c r="I83" s="75"/>
      <c r="J83" s="3"/>
      <c r="K83" s="3"/>
      <c r="L83" s="3"/>
      <c r="M83" s="75"/>
      <c r="N83" s="75"/>
      <c r="O83" s="75"/>
      <c r="P83" s="75"/>
      <c r="Q83" s="3"/>
      <c r="R83" s="3"/>
      <c r="S83" s="3"/>
      <c r="T83" s="3"/>
      <c r="U83" s="75"/>
      <c r="V83" s="75"/>
      <c r="W83" s="75"/>
      <c r="X83" s="75"/>
    </row>
    <row r="84" spans="4:24" ht="21">
      <c r="D84" s="75"/>
      <c r="E84" s="75"/>
      <c r="F84" s="75"/>
      <c r="G84" s="75"/>
      <c r="H84" s="75"/>
      <c r="I84" s="75"/>
      <c r="J84" s="3"/>
      <c r="K84" s="3"/>
      <c r="L84" s="3"/>
      <c r="M84" s="75"/>
      <c r="N84" s="75"/>
      <c r="O84" s="75"/>
      <c r="P84" s="75"/>
      <c r="Q84" s="3"/>
      <c r="R84" s="3"/>
      <c r="S84" s="3"/>
      <c r="T84" s="3"/>
      <c r="U84" s="75"/>
      <c r="V84" s="75"/>
      <c r="W84" s="75"/>
      <c r="X84" s="75"/>
    </row>
    <row r="85" spans="4:24" ht="21">
      <c r="D85" s="75"/>
      <c r="E85" s="75"/>
      <c r="F85" s="75"/>
      <c r="G85" s="75"/>
      <c r="H85" s="75"/>
      <c r="I85" s="75"/>
      <c r="J85" s="3"/>
      <c r="K85" s="3"/>
      <c r="L85" s="3"/>
      <c r="M85" s="75"/>
      <c r="N85" s="75"/>
      <c r="O85" s="75"/>
      <c r="P85" s="75"/>
      <c r="Q85" s="3"/>
      <c r="R85" s="3"/>
      <c r="S85" s="3"/>
      <c r="T85" s="3"/>
      <c r="U85" s="75"/>
      <c r="V85" s="75"/>
      <c r="W85" s="75"/>
      <c r="X85" s="75"/>
    </row>
  </sheetData>
  <mergeCells count="9">
    <mergeCell ref="A31:B31"/>
    <mergeCell ref="A1:Z1"/>
    <mergeCell ref="A2:Z2"/>
    <mergeCell ref="Y3:Z3"/>
    <mergeCell ref="A4:A5"/>
    <mergeCell ref="B4:B5"/>
    <mergeCell ref="C4:J4"/>
    <mergeCell ref="K4:R4"/>
    <mergeCell ref="S4:Z4"/>
  </mergeCells>
  <conditionalFormatting sqref="B6:B30">
    <cfRule type="expression" dxfId="4" priority="1">
      <formula>OR($A6=1,$A6=2,$A6=3)</formula>
    </cfRule>
  </conditionalFormatting>
  <conditionalFormatting sqref="Z6:Z30">
    <cfRule type="dataBar" priority="2">
      <dataBar>
        <cfvo type="num" val="0"/>
        <cfvo type="num" val="100"/>
        <color rgb="FF008AEF"/>
      </dataBar>
    </cfRule>
    <cfRule type="top10" dxfId="3" priority="3" rank="3"/>
    <cfRule type="top10" dxfId="2" priority="4" bottom="1" rank="3"/>
  </conditionalFormatting>
  <conditionalFormatting sqref="A6:A30">
    <cfRule type="top10" dxfId="1" priority="5" rank="3"/>
    <cfRule type="top10" dxfId="0" priority="6" bottom="1" rank="3"/>
  </conditionalFormatting>
  <printOptions horizontalCentered="1"/>
  <pageMargins left="0.35433070866141736" right="0.35433070866141736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 กระทรวง</vt:lpstr>
      <vt:lpstr>'2. กระทรวง'!Print_Area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ดนุชเดช สุริยะชูโชค</dc:creator>
  <cp:lastModifiedBy>ดนุชเดช สุริยะชูโชค</cp:lastModifiedBy>
  <dcterms:created xsi:type="dcterms:W3CDTF">2021-12-01T09:46:25Z</dcterms:created>
  <dcterms:modified xsi:type="dcterms:W3CDTF">2021-12-01T09:46:47Z</dcterms:modified>
</cp:coreProperties>
</file>