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11.19\"/>
    </mc:Choice>
  </mc:AlternateContent>
  <bookViews>
    <workbookView xWindow="0" yWindow="0" windowWidth="19200" windowHeight="11595"/>
  </bookViews>
  <sheets>
    <sheet name="13.ส่วนกลางจัดสรรให้จังหวัด" sheetId="1" r:id="rId1"/>
  </sheets>
  <externalReferences>
    <externalReference r:id="rId2"/>
  </externalReferences>
  <definedNames>
    <definedName name="_xlnm.Print_Area" localSheetId="0">'13.ส่วนกลางจัดสรรให้จังหวัด'!$A$1:$T$86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B85" i="1"/>
  <c r="B84" i="1"/>
  <c r="B83" i="1"/>
  <c r="O81" i="1"/>
  <c r="N81" i="1"/>
  <c r="M81" i="1"/>
  <c r="L81" i="1"/>
  <c r="K81" i="1"/>
  <c r="J81" i="1"/>
  <c r="I81" i="1"/>
  <c r="G81" i="1"/>
  <c r="S81" i="1" s="1"/>
  <c r="T81" i="1" s="1"/>
  <c r="E81" i="1"/>
  <c r="Q81" i="1" s="1"/>
  <c r="D81" i="1"/>
  <c r="P81" i="1" s="1"/>
  <c r="C81" i="1"/>
  <c r="B81" i="1"/>
  <c r="S80" i="1"/>
  <c r="N80" i="1"/>
  <c r="M80" i="1"/>
  <c r="K80" i="1"/>
  <c r="J80" i="1"/>
  <c r="L80" i="1" s="1"/>
  <c r="R80" i="1" s="1"/>
  <c r="I80" i="1"/>
  <c r="G80" i="1"/>
  <c r="E80" i="1"/>
  <c r="Q80" i="1" s="1"/>
  <c r="D80" i="1"/>
  <c r="F80" i="1" s="1"/>
  <c r="C80" i="1"/>
  <c r="O80" i="1" s="1"/>
  <c r="B80" i="1"/>
  <c r="O79" i="1"/>
  <c r="N79" i="1"/>
  <c r="M79" i="1"/>
  <c r="L79" i="1"/>
  <c r="K79" i="1"/>
  <c r="J79" i="1"/>
  <c r="I79" i="1"/>
  <c r="G79" i="1"/>
  <c r="E79" i="1"/>
  <c r="Q79" i="1" s="1"/>
  <c r="D79" i="1"/>
  <c r="C79" i="1"/>
  <c r="B79" i="1"/>
  <c r="S78" i="1"/>
  <c r="P78" i="1"/>
  <c r="N78" i="1"/>
  <c r="M78" i="1"/>
  <c r="K78" i="1"/>
  <c r="J78" i="1"/>
  <c r="I78" i="1"/>
  <c r="G78" i="1"/>
  <c r="E78" i="1"/>
  <c r="D78" i="1"/>
  <c r="F78" i="1" s="1"/>
  <c r="C78" i="1"/>
  <c r="O78" i="1" s="1"/>
  <c r="B78" i="1"/>
  <c r="O77" i="1"/>
  <c r="N77" i="1"/>
  <c r="M77" i="1"/>
  <c r="L77" i="1"/>
  <c r="K77" i="1"/>
  <c r="J77" i="1"/>
  <c r="I77" i="1"/>
  <c r="G77" i="1"/>
  <c r="E77" i="1"/>
  <c r="Q77" i="1" s="1"/>
  <c r="D77" i="1"/>
  <c r="C77" i="1"/>
  <c r="B77" i="1"/>
  <c r="S76" i="1"/>
  <c r="P76" i="1"/>
  <c r="N76" i="1"/>
  <c r="M76" i="1"/>
  <c r="K76" i="1"/>
  <c r="J76" i="1"/>
  <c r="I76" i="1"/>
  <c r="G76" i="1"/>
  <c r="E76" i="1"/>
  <c r="D76" i="1"/>
  <c r="F76" i="1" s="1"/>
  <c r="C76" i="1"/>
  <c r="O76" i="1" s="1"/>
  <c r="B76" i="1"/>
  <c r="O75" i="1"/>
  <c r="N75" i="1"/>
  <c r="M75" i="1"/>
  <c r="L75" i="1"/>
  <c r="K75" i="1"/>
  <c r="J75" i="1"/>
  <c r="I75" i="1"/>
  <c r="G75" i="1"/>
  <c r="E75" i="1"/>
  <c r="Q75" i="1" s="1"/>
  <c r="D75" i="1"/>
  <c r="C75" i="1"/>
  <c r="B75" i="1"/>
  <c r="S74" i="1"/>
  <c r="N74" i="1"/>
  <c r="M74" i="1"/>
  <c r="K74" i="1"/>
  <c r="J74" i="1"/>
  <c r="I74" i="1"/>
  <c r="G74" i="1"/>
  <c r="E74" i="1"/>
  <c r="Q74" i="1" s="1"/>
  <c r="D74" i="1"/>
  <c r="F74" i="1" s="1"/>
  <c r="C74" i="1"/>
  <c r="O74" i="1" s="1"/>
  <c r="B74" i="1"/>
  <c r="O73" i="1"/>
  <c r="N73" i="1"/>
  <c r="M73" i="1"/>
  <c r="L73" i="1"/>
  <c r="K73" i="1"/>
  <c r="J73" i="1"/>
  <c r="I73" i="1"/>
  <c r="G73" i="1"/>
  <c r="E73" i="1"/>
  <c r="Q73" i="1" s="1"/>
  <c r="D73" i="1"/>
  <c r="C73" i="1"/>
  <c r="B73" i="1"/>
  <c r="S72" i="1"/>
  <c r="N72" i="1"/>
  <c r="M72" i="1"/>
  <c r="K72" i="1"/>
  <c r="J72" i="1"/>
  <c r="L72" i="1" s="1"/>
  <c r="R72" i="1" s="1"/>
  <c r="I72" i="1"/>
  <c r="G72" i="1"/>
  <c r="E72" i="1"/>
  <c r="D72" i="1"/>
  <c r="F72" i="1" s="1"/>
  <c r="C72" i="1"/>
  <c r="O72" i="1" s="1"/>
  <c r="B72" i="1"/>
  <c r="O71" i="1"/>
  <c r="N71" i="1"/>
  <c r="M71" i="1"/>
  <c r="L71" i="1"/>
  <c r="K71" i="1"/>
  <c r="J71" i="1"/>
  <c r="I71" i="1"/>
  <c r="G71" i="1"/>
  <c r="E71" i="1"/>
  <c r="Q71" i="1" s="1"/>
  <c r="D71" i="1"/>
  <c r="C71" i="1"/>
  <c r="B71" i="1"/>
  <c r="S70" i="1"/>
  <c r="T70" i="1" s="1"/>
  <c r="M70" i="1"/>
  <c r="N70" i="1" s="1"/>
  <c r="K70" i="1"/>
  <c r="J70" i="1"/>
  <c r="L70" i="1" s="1"/>
  <c r="I70" i="1"/>
  <c r="H70" i="1"/>
  <c r="G70" i="1"/>
  <c r="E70" i="1"/>
  <c r="Q70" i="1" s="1"/>
  <c r="D70" i="1"/>
  <c r="F70" i="1" s="1"/>
  <c r="C70" i="1"/>
  <c r="O70" i="1" s="1"/>
  <c r="B70" i="1"/>
  <c r="S69" i="1"/>
  <c r="O69" i="1"/>
  <c r="T69" i="1" s="1"/>
  <c r="N69" i="1"/>
  <c r="M69" i="1"/>
  <c r="K69" i="1"/>
  <c r="L69" i="1" s="1"/>
  <c r="J69" i="1"/>
  <c r="I69" i="1"/>
  <c r="G69" i="1"/>
  <c r="E69" i="1"/>
  <c r="D69" i="1"/>
  <c r="P69" i="1" s="1"/>
  <c r="C69" i="1"/>
  <c r="B69" i="1"/>
  <c r="Q68" i="1"/>
  <c r="M68" i="1"/>
  <c r="N68" i="1" s="1"/>
  <c r="K68" i="1"/>
  <c r="J68" i="1"/>
  <c r="L68" i="1" s="1"/>
  <c r="I68" i="1"/>
  <c r="G68" i="1"/>
  <c r="E68" i="1"/>
  <c r="F68" i="1" s="1"/>
  <c r="R68" i="1" s="1"/>
  <c r="D68" i="1"/>
  <c r="C68" i="1"/>
  <c r="O68" i="1" s="1"/>
  <c r="B68" i="1"/>
  <c r="O67" i="1"/>
  <c r="M67" i="1"/>
  <c r="N67" i="1" s="1"/>
  <c r="L67" i="1"/>
  <c r="K67" i="1"/>
  <c r="Q67" i="1" s="1"/>
  <c r="J67" i="1"/>
  <c r="I67" i="1"/>
  <c r="G67" i="1"/>
  <c r="F67" i="1"/>
  <c r="E67" i="1"/>
  <c r="D67" i="1"/>
  <c r="P67" i="1" s="1"/>
  <c r="C67" i="1"/>
  <c r="B67" i="1"/>
  <c r="M66" i="1"/>
  <c r="N66" i="1" s="1"/>
  <c r="K66" i="1"/>
  <c r="Q66" i="1" s="1"/>
  <c r="J66" i="1"/>
  <c r="I66" i="1"/>
  <c r="H66" i="1"/>
  <c r="G66" i="1"/>
  <c r="S66" i="1" s="1"/>
  <c r="T66" i="1" s="1"/>
  <c r="E66" i="1"/>
  <c r="F66" i="1" s="1"/>
  <c r="D66" i="1"/>
  <c r="C66" i="1"/>
  <c r="O66" i="1" s="1"/>
  <c r="B66" i="1"/>
  <c r="Q65" i="1"/>
  <c r="M65" i="1"/>
  <c r="N65" i="1" s="1"/>
  <c r="L65" i="1"/>
  <c r="K65" i="1"/>
  <c r="J65" i="1"/>
  <c r="I65" i="1"/>
  <c r="G65" i="1"/>
  <c r="E65" i="1"/>
  <c r="D65" i="1"/>
  <c r="C65" i="1"/>
  <c r="O65" i="1" s="1"/>
  <c r="B65" i="1"/>
  <c r="P64" i="1"/>
  <c r="M64" i="1"/>
  <c r="K64" i="1"/>
  <c r="J64" i="1"/>
  <c r="I64" i="1"/>
  <c r="G64" i="1"/>
  <c r="E64" i="1"/>
  <c r="F64" i="1" s="1"/>
  <c r="D64" i="1"/>
  <c r="C64" i="1"/>
  <c r="B64" i="1"/>
  <c r="S63" i="1"/>
  <c r="M63" i="1"/>
  <c r="N63" i="1" s="1"/>
  <c r="L63" i="1"/>
  <c r="K63" i="1"/>
  <c r="J63" i="1"/>
  <c r="I63" i="1"/>
  <c r="G63" i="1"/>
  <c r="E63" i="1"/>
  <c r="Q63" i="1" s="1"/>
  <c r="D63" i="1"/>
  <c r="C63" i="1"/>
  <c r="B63" i="1"/>
  <c r="S62" i="1"/>
  <c r="T62" i="1" s="1"/>
  <c r="V62" i="1" s="1"/>
  <c r="O62" i="1"/>
  <c r="N62" i="1"/>
  <c r="M62" i="1"/>
  <c r="K62" i="1"/>
  <c r="J62" i="1"/>
  <c r="L62" i="1" s="1"/>
  <c r="I62" i="1"/>
  <c r="G62" i="1"/>
  <c r="H62" i="1" s="1"/>
  <c r="F62" i="1"/>
  <c r="E62" i="1"/>
  <c r="Q62" i="1" s="1"/>
  <c r="D62" i="1"/>
  <c r="C62" i="1"/>
  <c r="B62" i="1"/>
  <c r="S61" i="1"/>
  <c r="T61" i="1" s="1"/>
  <c r="N61" i="1"/>
  <c r="M61" i="1"/>
  <c r="K61" i="1"/>
  <c r="J61" i="1"/>
  <c r="L61" i="1" s="1"/>
  <c r="I61" i="1"/>
  <c r="O61" i="1" s="1"/>
  <c r="G61" i="1"/>
  <c r="H61" i="1" s="1"/>
  <c r="E61" i="1"/>
  <c r="Q61" i="1" s="1"/>
  <c r="D61" i="1"/>
  <c r="C61" i="1"/>
  <c r="B61" i="1"/>
  <c r="V60" i="1"/>
  <c r="S60" i="1"/>
  <c r="T60" i="1" s="1"/>
  <c r="M60" i="1"/>
  <c r="N60" i="1" s="1"/>
  <c r="K60" i="1"/>
  <c r="Q60" i="1" s="1"/>
  <c r="J60" i="1"/>
  <c r="I60" i="1"/>
  <c r="G60" i="1"/>
  <c r="H60" i="1" s="1"/>
  <c r="F60" i="1"/>
  <c r="E60" i="1"/>
  <c r="D60" i="1"/>
  <c r="C60" i="1"/>
  <c r="O60" i="1" s="1"/>
  <c r="B60" i="1"/>
  <c r="S59" i="1"/>
  <c r="T59" i="1" s="1"/>
  <c r="N59" i="1"/>
  <c r="M59" i="1"/>
  <c r="K59" i="1"/>
  <c r="J59" i="1"/>
  <c r="L59" i="1" s="1"/>
  <c r="I59" i="1"/>
  <c r="O59" i="1" s="1"/>
  <c r="G59" i="1"/>
  <c r="E59" i="1"/>
  <c r="Q59" i="1" s="1"/>
  <c r="D59" i="1"/>
  <c r="C59" i="1"/>
  <c r="B59" i="1"/>
  <c r="O58" i="1"/>
  <c r="N58" i="1"/>
  <c r="M58" i="1"/>
  <c r="K58" i="1"/>
  <c r="J58" i="1"/>
  <c r="I58" i="1"/>
  <c r="G58" i="1"/>
  <c r="H58" i="1" s="1"/>
  <c r="F58" i="1"/>
  <c r="E58" i="1"/>
  <c r="D58" i="1"/>
  <c r="C58" i="1"/>
  <c r="B58" i="1"/>
  <c r="S57" i="1"/>
  <c r="T57" i="1" s="1"/>
  <c r="M57" i="1"/>
  <c r="N57" i="1" s="1"/>
  <c r="K57" i="1"/>
  <c r="J57" i="1"/>
  <c r="L57" i="1" s="1"/>
  <c r="I57" i="1"/>
  <c r="O57" i="1" s="1"/>
  <c r="G57" i="1"/>
  <c r="H57" i="1" s="1"/>
  <c r="E57" i="1"/>
  <c r="Q57" i="1" s="1"/>
  <c r="D57" i="1"/>
  <c r="C57" i="1"/>
  <c r="B57" i="1"/>
  <c r="S56" i="1"/>
  <c r="M56" i="1"/>
  <c r="N56" i="1" s="1"/>
  <c r="K56" i="1"/>
  <c r="Q56" i="1" s="1"/>
  <c r="J56" i="1"/>
  <c r="L56" i="1" s="1"/>
  <c r="I56" i="1"/>
  <c r="G56" i="1"/>
  <c r="F56" i="1"/>
  <c r="R56" i="1" s="1"/>
  <c r="E56" i="1"/>
  <c r="D56" i="1"/>
  <c r="C56" i="1"/>
  <c r="O56" i="1" s="1"/>
  <c r="B56" i="1"/>
  <c r="M55" i="1"/>
  <c r="K55" i="1"/>
  <c r="J55" i="1"/>
  <c r="L55" i="1" s="1"/>
  <c r="I55" i="1"/>
  <c r="O55" i="1" s="1"/>
  <c r="G55" i="1"/>
  <c r="E55" i="1"/>
  <c r="Q55" i="1" s="1"/>
  <c r="D55" i="1"/>
  <c r="C55" i="1"/>
  <c r="B55" i="1"/>
  <c r="N54" i="1"/>
  <c r="M54" i="1"/>
  <c r="K54" i="1"/>
  <c r="Q54" i="1" s="1"/>
  <c r="J54" i="1"/>
  <c r="L54" i="1" s="1"/>
  <c r="I54" i="1"/>
  <c r="G54" i="1"/>
  <c r="H54" i="1" s="1"/>
  <c r="F54" i="1"/>
  <c r="E54" i="1"/>
  <c r="D54" i="1"/>
  <c r="C54" i="1"/>
  <c r="O54" i="1" s="1"/>
  <c r="B54" i="1"/>
  <c r="S53" i="1"/>
  <c r="T53" i="1" s="1"/>
  <c r="N53" i="1"/>
  <c r="M53" i="1"/>
  <c r="K53" i="1"/>
  <c r="J53" i="1"/>
  <c r="L53" i="1" s="1"/>
  <c r="I53" i="1"/>
  <c r="O53" i="1" s="1"/>
  <c r="G53" i="1"/>
  <c r="H53" i="1" s="1"/>
  <c r="E53" i="1"/>
  <c r="Q53" i="1" s="1"/>
  <c r="D53" i="1"/>
  <c r="C53" i="1"/>
  <c r="B53" i="1"/>
  <c r="S52" i="1"/>
  <c r="M52" i="1"/>
  <c r="N52" i="1" s="1"/>
  <c r="K52" i="1"/>
  <c r="Q52" i="1" s="1"/>
  <c r="J52" i="1"/>
  <c r="I52" i="1"/>
  <c r="G52" i="1"/>
  <c r="F52" i="1"/>
  <c r="E52" i="1"/>
  <c r="D52" i="1"/>
  <c r="C52" i="1"/>
  <c r="O52" i="1" s="1"/>
  <c r="B52" i="1"/>
  <c r="S51" i="1"/>
  <c r="T51" i="1" s="1"/>
  <c r="M51" i="1"/>
  <c r="N51" i="1" s="1"/>
  <c r="K51" i="1"/>
  <c r="J51" i="1"/>
  <c r="L51" i="1" s="1"/>
  <c r="I51" i="1"/>
  <c r="O51" i="1" s="1"/>
  <c r="G51" i="1"/>
  <c r="E51" i="1"/>
  <c r="Q51" i="1" s="1"/>
  <c r="D51" i="1"/>
  <c r="C51" i="1"/>
  <c r="B51" i="1"/>
  <c r="S50" i="1"/>
  <c r="P50" i="1"/>
  <c r="M50" i="1"/>
  <c r="N50" i="1" s="1"/>
  <c r="K50" i="1"/>
  <c r="Q50" i="1" s="1"/>
  <c r="J50" i="1"/>
  <c r="I50" i="1"/>
  <c r="G50" i="1"/>
  <c r="F50" i="1"/>
  <c r="E50" i="1"/>
  <c r="D50" i="1"/>
  <c r="C50" i="1"/>
  <c r="O50" i="1" s="1"/>
  <c r="B50" i="1"/>
  <c r="M49" i="1"/>
  <c r="S49" i="1" s="1"/>
  <c r="K49" i="1"/>
  <c r="J49" i="1"/>
  <c r="L49" i="1" s="1"/>
  <c r="I49" i="1"/>
  <c r="O49" i="1" s="1"/>
  <c r="G49" i="1"/>
  <c r="H49" i="1" s="1"/>
  <c r="E49" i="1"/>
  <c r="Q49" i="1" s="1"/>
  <c r="D49" i="1"/>
  <c r="C49" i="1"/>
  <c r="B49" i="1"/>
  <c r="P48" i="1"/>
  <c r="O48" i="1"/>
  <c r="M48" i="1"/>
  <c r="N48" i="1" s="1"/>
  <c r="K48" i="1"/>
  <c r="Q48" i="1" s="1"/>
  <c r="J48" i="1"/>
  <c r="L48" i="1" s="1"/>
  <c r="I48" i="1"/>
  <c r="G48" i="1"/>
  <c r="F48" i="1"/>
  <c r="E48" i="1"/>
  <c r="D48" i="1"/>
  <c r="C48" i="1"/>
  <c r="B48" i="1"/>
  <c r="S47" i="1"/>
  <c r="T47" i="1" s="1"/>
  <c r="N47" i="1"/>
  <c r="M47" i="1"/>
  <c r="K47" i="1"/>
  <c r="J47" i="1"/>
  <c r="L47" i="1" s="1"/>
  <c r="I47" i="1"/>
  <c r="O47" i="1" s="1"/>
  <c r="G47" i="1"/>
  <c r="E47" i="1"/>
  <c r="Q47" i="1" s="1"/>
  <c r="D47" i="1"/>
  <c r="C47" i="1"/>
  <c r="B47" i="1"/>
  <c r="O46" i="1"/>
  <c r="M46" i="1"/>
  <c r="N46" i="1" s="1"/>
  <c r="K46" i="1"/>
  <c r="Q46" i="1" s="1"/>
  <c r="J46" i="1"/>
  <c r="I46" i="1"/>
  <c r="G46" i="1"/>
  <c r="H46" i="1" s="1"/>
  <c r="F46" i="1"/>
  <c r="E46" i="1"/>
  <c r="D46" i="1"/>
  <c r="C46" i="1"/>
  <c r="B46" i="1"/>
  <c r="M45" i="1"/>
  <c r="S45" i="1" s="1"/>
  <c r="T45" i="1" s="1"/>
  <c r="K45" i="1"/>
  <c r="J45" i="1"/>
  <c r="L45" i="1" s="1"/>
  <c r="I45" i="1"/>
  <c r="O45" i="1" s="1"/>
  <c r="G45" i="1"/>
  <c r="H45" i="1" s="1"/>
  <c r="E45" i="1"/>
  <c r="Q45" i="1" s="1"/>
  <c r="D45" i="1"/>
  <c r="C45" i="1"/>
  <c r="B45" i="1"/>
  <c r="S44" i="1"/>
  <c r="M44" i="1"/>
  <c r="N44" i="1" s="1"/>
  <c r="K44" i="1"/>
  <c r="Q44" i="1" s="1"/>
  <c r="J44" i="1"/>
  <c r="I44" i="1"/>
  <c r="G44" i="1"/>
  <c r="F44" i="1"/>
  <c r="E44" i="1"/>
  <c r="D44" i="1"/>
  <c r="C44" i="1"/>
  <c r="O44" i="1" s="1"/>
  <c r="B44" i="1"/>
  <c r="S43" i="1"/>
  <c r="T43" i="1" s="1"/>
  <c r="M43" i="1"/>
  <c r="K43" i="1"/>
  <c r="J43" i="1"/>
  <c r="L43" i="1" s="1"/>
  <c r="I43" i="1"/>
  <c r="O43" i="1" s="1"/>
  <c r="G43" i="1"/>
  <c r="E43" i="1"/>
  <c r="Q43" i="1" s="1"/>
  <c r="D43" i="1"/>
  <c r="C43" i="1"/>
  <c r="B43" i="1"/>
  <c r="S42" i="1"/>
  <c r="P42" i="1"/>
  <c r="M42" i="1"/>
  <c r="N42" i="1" s="1"/>
  <c r="K42" i="1"/>
  <c r="Q42" i="1" s="1"/>
  <c r="J42" i="1"/>
  <c r="I42" i="1"/>
  <c r="G42" i="1"/>
  <c r="F42" i="1"/>
  <c r="E42" i="1"/>
  <c r="D42" i="1"/>
  <c r="C42" i="1"/>
  <c r="O42" i="1" s="1"/>
  <c r="B42" i="1"/>
  <c r="M41" i="1"/>
  <c r="S41" i="1" s="1"/>
  <c r="T41" i="1" s="1"/>
  <c r="K41" i="1"/>
  <c r="J41" i="1"/>
  <c r="L41" i="1" s="1"/>
  <c r="I41" i="1"/>
  <c r="O41" i="1" s="1"/>
  <c r="G41" i="1"/>
  <c r="H41" i="1" s="1"/>
  <c r="E41" i="1"/>
  <c r="Q41" i="1" s="1"/>
  <c r="D41" i="1"/>
  <c r="C41" i="1"/>
  <c r="B41" i="1"/>
  <c r="P40" i="1"/>
  <c r="O40" i="1"/>
  <c r="M40" i="1"/>
  <c r="N40" i="1" s="1"/>
  <c r="L40" i="1"/>
  <c r="K40" i="1"/>
  <c r="J40" i="1"/>
  <c r="I40" i="1"/>
  <c r="G40" i="1"/>
  <c r="E40" i="1"/>
  <c r="Q40" i="1" s="1"/>
  <c r="D40" i="1"/>
  <c r="F40" i="1" s="1"/>
  <c r="C40" i="1"/>
  <c r="B40" i="1"/>
  <c r="S39" i="1"/>
  <c r="T39" i="1" s="1"/>
  <c r="O39" i="1"/>
  <c r="M39" i="1"/>
  <c r="N39" i="1" s="1"/>
  <c r="K39" i="1"/>
  <c r="Q39" i="1" s="1"/>
  <c r="J39" i="1"/>
  <c r="I39" i="1"/>
  <c r="H39" i="1"/>
  <c r="G39" i="1"/>
  <c r="E39" i="1"/>
  <c r="D39" i="1"/>
  <c r="C39" i="1"/>
  <c r="B39" i="1"/>
  <c r="M38" i="1"/>
  <c r="N38" i="1" s="1"/>
  <c r="L38" i="1"/>
  <c r="K38" i="1"/>
  <c r="J38" i="1"/>
  <c r="I38" i="1"/>
  <c r="G38" i="1"/>
  <c r="E38" i="1"/>
  <c r="Q38" i="1" s="1"/>
  <c r="D38" i="1"/>
  <c r="F38" i="1" s="1"/>
  <c r="R38" i="1" s="1"/>
  <c r="C38" i="1"/>
  <c r="O38" i="1" s="1"/>
  <c r="B38" i="1"/>
  <c r="P37" i="1"/>
  <c r="O37" i="1"/>
  <c r="M37" i="1"/>
  <c r="K37" i="1"/>
  <c r="Q37" i="1" s="1"/>
  <c r="J37" i="1"/>
  <c r="I37" i="1"/>
  <c r="N37" i="1" s="1"/>
  <c r="G37" i="1"/>
  <c r="S37" i="1" s="1"/>
  <c r="E37" i="1"/>
  <c r="D37" i="1"/>
  <c r="F37" i="1" s="1"/>
  <c r="C37" i="1"/>
  <c r="B37" i="1"/>
  <c r="S36" i="1"/>
  <c r="T36" i="1" s="1"/>
  <c r="O36" i="1"/>
  <c r="M36" i="1"/>
  <c r="N36" i="1" s="1"/>
  <c r="K36" i="1"/>
  <c r="L36" i="1" s="1"/>
  <c r="J36" i="1"/>
  <c r="I36" i="1"/>
  <c r="G36" i="1"/>
  <c r="E36" i="1"/>
  <c r="D36" i="1"/>
  <c r="C36" i="1"/>
  <c r="H36" i="1" s="1"/>
  <c r="B36" i="1"/>
  <c r="M35" i="1"/>
  <c r="L35" i="1"/>
  <c r="K35" i="1"/>
  <c r="Q35" i="1" s="1"/>
  <c r="J35" i="1"/>
  <c r="I35" i="1"/>
  <c r="N35" i="1" s="1"/>
  <c r="G35" i="1"/>
  <c r="S35" i="1" s="1"/>
  <c r="E35" i="1"/>
  <c r="D35" i="1"/>
  <c r="F35" i="1" s="1"/>
  <c r="C35" i="1"/>
  <c r="O35" i="1" s="1"/>
  <c r="T35" i="1" s="1"/>
  <c r="B35" i="1"/>
  <c r="S34" i="1"/>
  <c r="T34" i="1" s="1"/>
  <c r="M34" i="1"/>
  <c r="N34" i="1" s="1"/>
  <c r="K34" i="1"/>
  <c r="L34" i="1" s="1"/>
  <c r="J34" i="1"/>
  <c r="I34" i="1"/>
  <c r="H34" i="1"/>
  <c r="G34" i="1"/>
  <c r="E34" i="1"/>
  <c r="D34" i="1"/>
  <c r="F34" i="1" s="1"/>
  <c r="C34" i="1"/>
  <c r="O34" i="1" s="1"/>
  <c r="B34" i="1"/>
  <c r="S33" i="1"/>
  <c r="P33" i="1"/>
  <c r="M33" i="1"/>
  <c r="K33" i="1"/>
  <c r="Q33" i="1" s="1"/>
  <c r="J33" i="1"/>
  <c r="I33" i="1"/>
  <c r="N33" i="1" s="1"/>
  <c r="H33" i="1"/>
  <c r="G33" i="1"/>
  <c r="E33" i="1"/>
  <c r="D33" i="1"/>
  <c r="F33" i="1" s="1"/>
  <c r="C33" i="1"/>
  <c r="O33" i="1" s="1"/>
  <c r="B33" i="1"/>
  <c r="P32" i="1"/>
  <c r="O32" i="1"/>
  <c r="M32" i="1"/>
  <c r="N32" i="1" s="1"/>
  <c r="L32" i="1"/>
  <c r="K32" i="1"/>
  <c r="J32" i="1"/>
  <c r="I32" i="1"/>
  <c r="G32" i="1"/>
  <c r="E32" i="1"/>
  <c r="Q32" i="1" s="1"/>
  <c r="D32" i="1"/>
  <c r="F32" i="1" s="1"/>
  <c r="C32" i="1"/>
  <c r="B32" i="1"/>
  <c r="S31" i="1"/>
  <c r="O31" i="1"/>
  <c r="M31" i="1"/>
  <c r="K31" i="1"/>
  <c r="Q31" i="1" s="1"/>
  <c r="J31" i="1"/>
  <c r="I31" i="1"/>
  <c r="N31" i="1" s="1"/>
  <c r="H31" i="1"/>
  <c r="G31" i="1"/>
  <c r="E31" i="1"/>
  <c r="D31" i="1"/>
  <c r="C31" i="1"/>
  <c r="B31" i="1"/>
  <c r="M30" i="1"/>
  <c r="N30" i="1" s="1"/>
  <c r="L30" i="1"/>
  <c r="K30" i="1"/>
  <c r="J30" i="1"/>
  <c r="I30" i="1"/>
  <c r="G30" i="1"/>
  <c r="E30" i="1"/>
  <c r="Q30" i="1" s="1"/>
  <c r="D30" i="1"/>
  <c r="F30" i="1" s="1"/>
  <c r="R30" i="1" s="1"/>
  <c r="C30" i="1"/>
  <c r="O30" i="1" s="1"/>
  <c r="B30" i="1"/>
  <c r="N29" i="1"/>
  <c r="M29" i="1"/>
  <c r="L29" i="1"/>
  <c r="K29" i="1"/>
  <c r="Q29" i="1" s="1"/>
  <c r="J29" i="1"/>
  <c r="I29" i="1"/>
  <c r="G29" i="1"/>
  <c r="S29" i="1" s="1"/>
  <c r="E29" i="1"/>
  <c r="D29" i="1"/>
  <c r="C29" i="1"/>
  <c r="O29" i="1" s="1"/>
  <c r="B29" i="1"/>
  <c r="P28" i="1"/>
  <c r="O28" i="1"/>
  <c r="M28" i="1"/>
  <c r="N28" i="1" s="1"/>
  <c r="L28" i="1"/>
  <c r="K28" i="1"/>
  <c r="J28" i="1"/>
  <c r="I28" i="1"/>
  <c r="G28" i="1"/>
  <c r="E28" i="1"/>
  <c r="Q28" i="1" s="1"/>
  <c r="D28" i="1"/>
  <c r="F28" i="1" s="1"/>
  <c r="C28" i="1"/>
  <c r="B28" i="1"/>
  <c r="N27" i="1"/>
  <c r="M27" i="1"/>
  <c r="K27" i="1"/>
  <c r="Q27" i="1" s="1"/>
  <c r="J27" i="1"/>
  <c r="I27" i="1"/>
  <c r="G27" i="1"/>
  <c r="E27" i="1"/>
  <c r="D27" i="1"/>
  <c r="F27" i="1" s="1"/>
  <c r="C27" i="1"/>
  <c r="O27" i="1" s="1"/>
  <c r="B27" i="1"/>
  <c r="S26" i="1"/>
  <c r="O26" i="1"/>
  <c r="M26" i="1"/>
  <c r="N26" i="1" s="1"/>
  <c r="K26" i="1"/>
  <c r="L26" i="1" s="1"/>
  <c r="J26" i="1"/>
  <c r="I26" i="1"/>
  <c r="G26" i="1"/>
  <c r="E26" i="1"/>
  <c r="D26" i="1"/>
  <c r="C26" i="1"/>
  <c r="H26" i="1" s="1"/>
  <c r="B26" i="1"/>
  <c r="N25" i="1"/>
  <c r="M25" i="1"/>
  <c r="K25" i="1"/>
  <c r="J25" i="1"/>
  <c r="I25" i="1"/>
  <c r="G25" i="1"/>
  <c r="S25" i="1" s="1"/>
  <c r="E25" i="1"/>
  <c r="D25" i="1"/>
  <c r="C25" i="1"/>
  <c r="H25" i="1" s="1"/>
  <c r="B25" i="1"/>
  <c r="T24" i="1"/>
  <c r="M24" i="1"/>
  <c r="N24" i="1" s="1"/>
  <c r="L24" i="1"/>
  <c r="K24" i="1"/>
  <c r="J24" i="1"/>
  <c r="I24" i="1"/>
  <c r="G24" i="1"/>
  <c r="S24" i="1" s="1"/>
  <c r="E24" i="1"/>
  <c r="D24" i="1"/>
  <c r="C24" i="1"/>
  <c r="O24" i="1" s="1"/>
  <c r="B24" i="1"/>
  <c r="T23" i="1"/>
  <c r="S23" i="1"/>
  <c r="N23" i="1"/>
  <c r="M23" i="1"/>
  <c r="L23" i="1"/>
  <c r="K23" i="1"/>
  <c r="Q23" i="1" s="1"/>
  <c r="J23" i="1"/>
  <c r="I23" i="1"/>
  <c r="G23" i="1"/>
  <c r="H23" i="1" s="1"/>
  <c r="E23" i="1"/>
  <c r="D23" i="1"/>
  <c r="C23" i="1"/>
  <c r="O23" i="1" s="1"/>
  <c r="B23" i="1"/>
  <c r="S22" i="1"/>
  <c r="M22" i="1"/>
  <c r="N22" i="1" s="1"/>
  <c r="L22" i="1"/>
  <c r="K22" i="1"/>
  <c r="J22" i="1"/>
  <c r="I22" i="1"/>
  <c r="G22" i="1"/>
  <c r="E22" i="1"/>
  <c r="D22" i="1"/>
  <c r="F22" i="1" s="1"/>
  <c r="C22" i="1"/>
  <c r="O22" i="1" s="1"/>
  <c r="T22" i="1" s="1"/>
  <c r="V22" i="1" s="1"/>
  <c r="B22" i="1"/>
  <c r="S21" i="1"/>
  <c r="T21" i="1" s="1"/>
  <c r="P21" i="1"/>
  <c r="N21" i="1"/>
  <c r="M21" i="1"/>
  <c r="K21" i="1"/>
  <c r="Q21" i="1" s="1"/>
  <c r="J21" i="1"/>
  <c r="I21" i="1"/>
  <c r="H21" i="1"/>
  <c r="G21" i="1"/>
  <c r="E21" i="1"/>
  <c r="D21" i="1"/>
  <c r="F21" i="1" s="1"/>
  <c r="C21" i="1"/>
  <c r="O21" i="1" s="1"/>
  <c r="B21" i="1"/>
  <c r="S20" i="1"/>
  <c r="T20" i="1" s="1"/>
  <c r="P20" i="1"/>
  <c r="M20" i="1"/>
  <c r="N20" i="1" s="1"/>
  <c r="K20" i="1"/>
  <c r="L20" i="1" s="1"/>
  <c r="J20" i="1"/>
  <c r="I20" i="1"/>
  <c r="G20" i="1"/>
  <c r="H20" i="1" s="1"/>
  <c r="E20" i="1"/>
  <c r="D20" i="1"/>
  <c r="F20" i="1" s="1"/>
  <c r="C20" i="1"/>
  <c r="O20" i="1" s="1"/>
  <c r="B20" i="1"/>
  <c r="P19" i="1"/>
  <c r="N19" i="1"/>
  <c r="M19" i="1"/>
  <c r="K19" i="1"/>
  <c r="J19" i="1"/>
  <c r="I19" i="1"/>
  <c r="G19" i="1"/>
  <c r="S19" i="1" s="1"/>
  <c r="E19" i="1"/>
  <c r="D19" i="1"/>
  <c r="F19" i="1" s="1"/>
  <c r="C19" i="1"/>
  <c r="O19" i="1" s="1"/>
  <c r="B19" i="1"/>
  <c r="S18" i="1"/>
  <c r="N18" i="1"/>
  <c r="M18" i="1"/>
  <c r="K18" i="1"/>
  <c r="J18" i="1"/>
  <c r="L18" i="1" s="1"/>
  <c r="I18" i="1"/>
  <c r="G18" i="1"/>
  <c r="E18" i="1"/>
  <c r="D18" i="1"/>
  <c r="C18" i="1"/>
  <c r="O18" i="1" s="1"/>
  <c r="B18" i="1"/>
  <c r="S17" i="1"/>
  <c r="T17" i="1" s="1"/>
  <c r="N17" i="1"/>
  <c r="M17" i="1"/>
  <c r="L17" i="1"/>
  <c r="K17" i="1"/>
  <c r="Q17" i="1" s="1"/>
  <c r="J17" i="1"/>
  <c r="I17" i="1"/>
  <c r="G17" i="1"/>
  <c r="H17" i="1" s="1"/>
  <c r="E17" i="1"/>
  <c r="D17" i="1"/>
  <c r="C17" i="1"/>
  <c r="O17" i="1" s="1"/>
  <c r="B17" i="1"/>
  <c r="N16" i="1"/>
  <c r="M16" i="1"/>
  <c r="L16" i="1"/>
  <c r="K16" i="1"/>
  <c r="J16" i="1"/>
  <c r="I16" i="1"/>
  <c r="G16" i="1"/>
  <c r="E16" i="1"/>
  <c r="Q16" i="1" s="1"/>
  <c r="D16" i="1"/>
  <c r="F16" i="1" s="1"/>
  <c r="C16" i="1"/>
  <c r="O16" i="1" s="1"/>
  <c r="B16" i="1"/>
  <c r="N15" i="1"/>
  <c r="M15" i="1"/>
  <c r="K15" i="1"/>
  <c r="Q15" i="1" s="1"/>
  <c r="J15" i="1"/>
  <c r="I15" i="1"/>
  <c r="G15" i="1"/>
  <c r="F15" i="1"/>
  <c r="E15" i="1"/>
  <c r="D15" i="1"/>
  <c r="P15" i="1" s="1"/>
  <c r="C15" i="1"/>
  <c r="O15" i="1" s="1"/>
  <c r="B15" i="1"/>
  <c r="P14" i="1"/>
  <c r="O14" i="1"/>
  <c r="N14" i="1"/>
  <c r="M14" i="1"/>
  <c r="K14" i="1"/>
  <c r="J14" i="1"/>
  <c r="L14" i="1" s="1"/>
  <c r="I14" i="1"/>
  <c r="H14" i="1"/>
  <c r="G14" i="1"/>
  <c r="S14" i="1" s="1"/>
  <c r="T14" i="1" s="1"/>
  <c r="V14" i="1" s="1"/>
  <c r="E14" i="1"/>
  <c r="Q14" i="1" s="1"/>
  <c r="D14" i="1"/>
  <c r="F14" i="1" s="1"/>
  <c r="R14" i="1" s="1"/>
  <c r="C14" i="1"/>
  <c r="B14" i="1"/>
  <c r="S13" i="1"/>
  <c r="T13" i="1" s="1"/>
  <c r="P13" i="1"/>
  <c r="O13" i="1"/>
  <c r="N13" i="1"/>
  <c r="M13" i="1"/>
  <c r="K13" i="1"/>
  <c r="Q13" i="1" s="1"/>
  <c r="J13" i="1"/>
  <c r="L13" i="1" s="1"/>
  <c r="I13" i="1"/>
  <c r="H13" i="1"/>
  <c r="G13" i="1"/>
  <c r="F13" i="1"/>
  <c r="E13" i="1"/>
  <c r="D13" i="1"/>
  <c r="C13" i="1"/>
  <c r="B13" i="1"/>
  <c r="P12" i="1"/>
  <c r="N12" i="1"/>
  <c r="M12" i="1"/>
  <c r="K12" i="1"/>
  <c r="J12" i="1"/>
  <c r="I12" i="1"/>
  <c r="G12" i="1"/>
  <c r="S12" i="1" s="1"/>
  <c r="E12" i="1"/>
  <c r="D12" i="1"/>
  <c r="F12" i="1" s="1"/>
  <c r="C12" i="1"/>
  <c r="O12" i="1" s="1"/>
  <c r="B12" i="1"/>
  <c r="S11" i="1"/>
  <c r="N11" i="1"/>
  <c r="M11" i="1"/>
  <c r="K11" i="1"/>
  <c r="Q11" i="1" s="1"/>
  <c r="J11" i="1"/>
  <c r="L11" i="1" s="1"/>
  <c r="I11" i="1"/>
  <c r="G11" i="1"/>
  <c r="H11" i="1" s="1"/>
  <c r="E11" i="1"/>
  <c r="D11" i="1"/>
  <c r="C11" i="1"/>
  <c r="O11" i="1" s="1"/>
  <c r="B11" i="1"/>
  <c r="O10" i="1"/>
  <c r="N10" i="1"/>
  <c r="M10" i="1"/>
  <c r="K10" i="1"/>
  <c r="L10" i="1" s="1"/>
  <c r="J10" i="1"/>
  <c r="I10" i="1"/>
  <c r="G10" i="1"/>
  <c r="F10" i="1"/>
  <c r="E10" i="1"/>
  <c r="D10" i="1"/>
  <c r="P10" i="1" s="1"/>
  <c r="C10" i="1"/>
  <c r="B10" i="1"/>
  <c r="P9" i="1"/>
  <c r="O9" i="1"/>
  <c r="N9" i="1"/>
  <c r="M9" i="1"/>
  <c r="K9" i="1"/>
  <c r="Q9" i="1" s="1"/>
  <c r="J9" i="1"/>
  <c r="L9" i="1" s="1"/>
  <c r="I9" i="1"/>
  <c r="H9" i="1"/>
  <c r="G9" i="1"/>
  <c r="S9" i="1" s="1"/>
  <c r="T9" i="1" s="1"/>
  <c r="F9" i="1"/>
  <c r="R9" i="1" s="1"/>
  <c r="E9" i="1"/>
  <c r="D9" i="1"/>
  <c r="C9" i="1"/>
  <c r="B9" i="1"/>
  <c r="S8" i="1"/>
  <c r="T8" i="1" s="1"/>
  <c r="P8" i="1"/>
  <c r="O8" i="1"/>
  <c r="N8" i="1"/>
  <c r="M8" i="1"/>
  <c r="K8" i="1"/>
  <c r="J8" i="1"/>
  <c r="I8" i="1"/>
  <c r="H8" i="1"/>
  <c r="G8" i="1"/>
  <c r="E8" i="1"/>
  <c r="D8" i="1"/>
  <c r="F8" i="1" s="1"/>
  <c r="C8" i="1"/>
  <c r="B8" i="1"/>
  <c r="S7" i="1"/>
  <c r="N7" i="1"/>
  <c r="M7" i="1"/>
  <c r="L7" i="1"/>
  <c r="K7" i="1"/>
  <c r="Q7" i="1" s="1"/>
  <c r="J7" i="1"/>
  <c r="I7" i="1"/>
  <c r="G7" i="1"/>
  <c r="H7" i="1" s="1"/>
  <c r="E7" i="1"/>
  <c r="D7" i="1"/>
  <c r="C7" i="1"/>
  <c r="O7" i="1" s="1"/>
  <c r="B7" i="1"/>
  <c r="N6" i="1"/>
  <c r="M6" i="1"/>
  <c r="K6" i="1"/>
  <c r="J6" i="1"/>
  <c r="I6" i="1"/>
  <c r="G6" i="1"/>
  <c r="E6" i="1"/>
  <c r="D6" i="1"/>
  <c r="C6" i="1"/>
  <c r="B6" i="1"/>
  <c r="A2" i="1"/>
  <c r="A1" i="1"/>
  <c r="V35" i="1" l="1"/>
  <c r="T19" i="1"/>
  <c r="V19" i="1" s="1"/>
  <c r="T12" i="1"/>
  <c r="S15" i="1"/>
  <c r="T15" i="1" s="1"/>
  <c r="V15" i="1" s="1"/>
  <c r="H15" i="1"/>
  <c r="S30" i="1"/>
  <c r="T30" i="1" s="1"/>
  <c r="H30" i="1"/>
  <c r="L52" i="1"/>
  <c r="R52" i="1" s="1"/>
  <c r="P52" i="1"/>
  <c r="T56" i="1"/>
  <c r="V57" i="1" s="1"/>
  <c r="P11" i="1"/>
  <c r="F11" i="1"/>
  <c r="R11" i="1" s="1"/>
  <c r="H12" i="1"/>
  <c r="V13" i="1"/>
  <c r="F18" i="1"/>
  <c r="R18" i="1" s="1"/>
  <c r="P18" i="1"/>
  <c r="H19" i="1"/>
  <c r="H22" i="1"/>
  <c r="H48" i="1"/>
  <c r="S48" i="1"/>
  <c r="T48" i="1" s="1"/>
  <c r="V48" i="1" s="1"/>
  <c r="T49" i="1"/>
  <c r="L60" i="1"/>
  <c r="P60" i="1"/>
  <c r="T7" i="1"/>
  <c r="V8" i="1" s="1"/>
  <c r="L8" i="1"/>
  <c r="T31" i="1"/>
  <c r="V31" i="1" s="1"/>
  <c r="T37" i="1"/>
  <c r="V37" i="1" s="1"/>
  <c r="N45" i="1"/>
  <c r="P54" i="1"/>
  <c r="L58" i="1"/>
  <c r="R58" i="1" s="1"/>
  <c r="P58" i="1"/>
  <c r="N64" i="1"/>
  <c r="S64" i="1"/>
  <c r="L74" i="1"/>
  <c r="R74" i="1" s="1"/>
  <c r="P74" i="1"/>
  <c r="P43" i="1"/>
  <c r="F43" i="1"/>
  <c r="R43" i="1" s="1"/>
  <c r="S10" i="1"/>
  <c r="T10" i="1" s="1"/>
  <c r="V10" i="1" s="1"/>
  <c r="H10" i="1"/>
  <c r="K82" i="1"/>
  <c r="Q25" i="1"/>
  <c r="L25" i="1"/>
  <c r="P51" i="1"/>
  <c r="F51" i="1"/>
  <c r="R51" i="1" s="1"/>
  <c r="S16" i="1"/>
  <c r="T16" i="1" s="1"/>
  <c r="V16" i="1" s="1"/>
  <c r="H16" i="1"/>
  <c r="F31" i="1"/>
  <c r="P31" i="1"/>
  <c r="E82" i="1"/>
  <c r="Q6" i="1"/>
  <c r="T11" i="1"/>
  <c r="V11" i="1" s="1"/>
  <c r="L12" i="1"/>
  <c r="R12" i="1" s="1"/>
  <c r="H18" i="1"/>
  <c r="T18" i="1"/>
  <c r="V18" i="1" s="1"/>
  <c r="V21" i="1"/>
  <c r="F23" i="1"/>
  <c r="R23" i="1" s="1"/>
  <c r="P23" i="1"/>
  <c r="F25" i="1"/>
  <c r="R25" i="1" s="1"/>
  <c r="P25" i="1"/>
  <c r="S27" i="1"/>
  <c r="T27" i="1" s="1"/>
  <c r="H27" i="1"/>
  <c r="T29" i="1"/>
  <c r="T33" i="1"/>
  <c r="N43" i="1"/>
  <c r="L46" i="1"/>
  <c r="P46" i="1"/>
  <c r="R54" i="1"/>
  <c r="S54" i="1"/>
  <c r="T54" i="1" s="1"/>
  <c r="V54" i="1" s="1"/>
  <c r="H64" i="1"/>
  <c r="O64" i="1"/>
  <c r="P71" i="1"/>
  <c r="F71" i="1"/>
  <c r="R71" i="1" s="1"/>
  <c r="P79" i="1"/>
  <c r="F79" i="1"/>
  <c r="R79" i="1" s="1"/>
  <c r="R8" i="1"/>
  <c r="R10" i="1"/>
  <c r="F36" i="1"/>
  <c r="R36" i="1" s="1"/>
  <c r="P36" i="1"/>
  <c r="V36" i="1"/>
  <c r="P7" i="1"/>
  <c r="F7" i="1"/>
  <c r="R7" i="1" s="1"/>
  <c r="F24" i="1"/>
  <c r="R24" i="1" s="1"/>
  <c r="P24" i="1"/>
  <c r="V24" i="1"/>
  <c r="R46" i="1"/>
  <c r="C82" i="1"/>
  <c r="L6" i="1"/>
  <c r="L15" i="1"/>
  <c r="R15" i="1" s="1"/>
  <c r="F29" i="1"/>
  <c r="R29" i="1" s="1"/>
  <c r="P29" i="1"/>
  <c r="F6" i="1"/>
  <c r="O6" i="1"/>
  <c r="P17" i="1"/>
  <c r="F17" i="1"/>
  <c r="R17" i="1" s="1"/>
  <c r="Q19" i="1"/>
  <c r="L19" i="1"/>
  <c r="H29" i="1"/>
  <c r="P38" i="1"/>
  <c r="N55" i="1"/>
  <c r="S55" i="1"/>
  <c r="T55" i="1" s="1"/>
  <c r="V55" i="1" s="1"/>
  <c r="V66" i="1"/>
  <c r="S77" i="1"/>
  <c r="T77" i="1" s="1"/>
  <c r="H77" i="1"/>
  <c r="V23" i="1"/>
  <c r="L44" i="1"/>
  <c r="R44" i="1" s="1"/>
  <c r="P44" i="1"/>
  <c r="S40" i="1"/>
  <c r="T40" i="1" s="1"/>
  <c r="V40" i="1" s="1"/>
  <c r="H40" i="1"/>
  <c r="R19" i="1"/>
  <c r="F26" i="1"/>
  <c r="R26" i="1" s="1"/>
  <c r="P26" i="1"/>
  <c r="T26" i="1"/>
  <c r="P30" i="1"/>
  <c r="L37" i="1"/>
  <c r="S38" i="1"/>
  <c r="T38" i="1" s="1"/>
  <c r="V38" i="1" s="1"/>
  <c r="H38" i="1"/>
  <c r="V53" i="1"/>
  <c r="R60" i="1"/>
  <c r="V9" i="1"/>
  <c r="R13" i="1"/>
  <c r="R16" i="1"/>
  <c r="L21" i="1"/>
  <c r="R21" i="1" s="1"/>
  <c r="Q26" i="1"/>
  <c r="L27" i="1"/>
  <c r="S28" i="1"/>
  <c r="T28" i="1" s="1"/>
  <c r="V28" i="1" s="1"/>
  <c r="H28" i="1"/>
  <c r="S32" i="1"/>
  <c r="T32" i="1" s="1"/>
  <c r="V32" i="1" s="1"/>
  <c r="H32" i="1"/>
  <c r="F39" i="1"/>
  <c r="P39" i="1"/>
  <c r="S46" i="1"/>
  <c r="T46" i="1" s="1"/>
  <c r="V46" i="1" s="1"/>
  <c r="S65" i="1"/>
  <c r="T65" i="1" s="1"/>
  <c r="R70" i="1"/>
  <c r="P70" i="1"/>
  <c r="P47" i="1"/>
  <c r="F47" i="1"/>
  <c r="R47" i="1" s="1"/>
  <c r="P61" i="1"/>
  <c r="F61" i="1"/>
  <c r="R61" i="1" s="1"/>
  <c r="R67" i="1"/>
  <c r="P16" i="1"/>
  <c r="Q18" i="1"/>
  <c r="R22" i="1"/>
  <c r="Q24" i="1"/>
  <c r="O25" i="1"/>
  <c r="T25" i="1" s="1"/>
  <c r="V25" i="1" s="1"/>
  <c r="P27" i="1"/>
  <c r="L33" i="1"/>
  <c r="R33" i="1" s="1"/>
  <c r="R34" i="1"/>
  <c r="H37" i="1"/>
  <c r="N41" i="1"/>
  <c r="H42" i="1"/>
  <c r="V47" i="1"/>
  <c r="N49" i="1"/>
  <c r="H50" i="1"/>
  <c r="P55" i="1"/>
  <c r="F55" i="1"/>
  <c r="R55" i="1" s="1"/>
  <c r="V61" i="1"/>
  <c r="H67" i="1"/>
  <c r="S67" i="1"/>
  <c r="T67" i="1" s="1"/>
  <c r="V67" i="1" s="1"/>
  <c r="Q69" i="1"/>
  <c r="P72" i="1"/>
  <c r="L76" i="1"/>
  <c r="R76" i="1" s="1"/>
  <c r="P80" i="1"/>
  <c r="R35" i="1"/>
  <c r="Q36" i="1"/>
  <c r="T42" i="1"/>
  <c r="V42" i="1" s="1"/>
  <c r="H56" i="1"/>
  <c r="Q58" i="1"/>
  <c r="H65" i="1"/>
  <c r="S73" i="1"/>
  <c r="T73" i="1" s="1"/>
  <c r="H73" i="1"/>
  <c r="P75" i="1"/>
  <c r="F75" i="1"/>
  <c r="R75" i="1" s="1"/>
  <c r="Q78" i="1"/>
  <c r="Q8" i="1"/>
  <c r="R20" i="1"/>
  <c r="Q22" i="1"/>
  <c r="Q34" i="1"/>
  <c r="P35" i="1"/>
  <c r="P41" i="1"/>
  <c r="F41" i="1"/>
  <c r="R41" i="1" s="1"/>
  <c r="T44" i="1"/>
  <c r="V44" i="1" s="1"/>
  <c r="P49" i="1"/>
  <c r="F49" i="1"/>
  <c r="R49" i="1" s="1"/>
  <c r="T52" i="1"/>
  <c r="V52" i="1" s="1"/>
  <c r="S58" i="1"/>
  <c r="T58" i="1" s="1"/>
  <c r="V58" i="1" s="1"/>
  <c r="O63" i="1"/>
  <c r="T63" i="1" s="1"/>
  <c r="V63" i="1" s="1"/>
  <c r="F69" i="1"/>
  <c r="R69" i="1" s="1"/>
  <c r="Q72" i="1"/>
  <c r="S75" i="1"/>
  <c r="T75" i="1" s="1"/>
  <c r="H75" i="1"/>
  <c r="P77" i="1"/>
  <c r="F77" i="1"/>
  <c r="R77" i="1" s="1"/>
  <c r="R50" i="1"/>
  <c r="T50" i="1"/>
  <c r="V50" i="1" s="1"/>
  <c r="G82" i="1"/>
  <c r="H82" i="1" s="1"/>
  <c r="H6" i="1"/>
  <c r="I82" i="1"/>
  <c r="Q12" i="1"/>
  <c r="J82" i="1"/>
  <c r="S6" i="1"/>
  <c r="Q20" i="1"/>
  <c r="P22" i="1"/>
  <c r="H24" i="1"/>
  <c r="L31" i="1"/>
  <c r="R32" i="1"/>
  <c r="P34" i="1"/>
  <c r="H35" i="1"/>
  <c r="L39" i="1"/>
  <c r="R40" i="1"/>
  <c r="L42" i="1"/>
  <c r="R42" i="1" s="1"/>
  <c r="H44" i="1"/>
  <c r="L50" i="1"/>
  <c r="H52" i="1"/>
  <c r="P57" i="1"/>
  <c r="F57" i="1"/>
  <c r="R57" i="1" s="1"/>
  <c r="P63" i="1"/>
  <c r="F63" i="1"/>
  <c r="R63" i="1" s="1"/>
  <c r="P68" i="1"/>
  <c r="L78" i="1"/>
  <c r="R78" i="1" s="1"/>
  <c r="D82" i="1"/>
  <c r="P6" i="1"/>
  <c r="M82" i="1"/>
  <c r="Q10" i="1"/>
  <c r="R27" i="1"/>
  <c r="R28" i="1"/>
  <c r="R37" i="1"/>
  <c r="P45" i="1"/>
  <c r="F45" i="1"/>
  <c r="R45" i="1" s="1"/>
  <c r="R48" i="1"/>
  <c r="P53" i="1"/>
  <c r="F53" i="1"/>
  <c r="R53" i="1" s="1"/>
  <c r="P56" i="1"/>
  <c r="P59" i="1"/>
  <c r="F59" i="1"/>
  <c r="R59" i="1" s="1"/>
  <c r="R62" i="1"/>
  <c r="P62" i="1"/>
  <c r="P65" i="1"/>
  <c r="F65" i="1"/>
  <c r="R65" i="1" s="1"/>
  <c r="S68" i="1"/>
  <c r="T68" i="1" s="1"/>
  <c r="H68" i="1"/>
  <c r="S71" i="1"/>
  <c r="T71" i="1" s="1"/>
  <c r="V71" i="1" s="1"/>
  <c r="H71" i="1"/>
  <c r="P73" i="1"/>
  <c r="F73" i="1"/>
  <c r="R73" i="1" s="1"/>
  <c r="Q76" i="1"/>
  <c r="S79" i="1"/>
  <c r="T79" i="1" s="1"/>
  <c r="H79" i="1"/>
  <c r="L64" i="1"/>
  <c r="R64" i="1" s="1"/>
  <c r="H69" i="1"/>
  <c r="V70" i="1"/>
  <c r="H74" i="1"/>
  <c r="T74" i="1"/>
  <c r="V74" i="1" s="1"/>
  <c r="H78" i="1"/>
  <c r="T78" i="1"/>
  <c r="V78" i="1" s="1"/>
  <c r="L66" i="1"/>
  <c r="R66" i="1" s="1"/>
  <c r="F81" i="1"/>
  <c r="R81" i="1" s="1"/>
  <c r="H72" i="1"/>
  <c r="T72" i="1"/>
  <c r="V72" i="1" s="1"/>
  <c r="H76" i="1"/>
  <c r="T76" i="1"/>
  <c r="V76" i="1" s="1"/>
  <c r="H80" i="1"/>
  <c r="T80" i="1"/>
  <c r="V80" i="1" s="1"/>
  <c r="H43" i="1"/>
  <c r="H47" i="1"/>
  <c r="H51" i="1"/>
  <c r="H55" i="1"/>
  <c r="H59" i="1"/>
  <c r="H63" i="1"/>
  <c r="Q64" i="1"/>
  <c r="P66" i="1"/>
  <c r="H81" i="1"/>
  <c r="V26" i="1" l="1"/>
  <c r="Q82" i="1"/>
  <c r="Q88" i="1" s="1"/>
  <c r="S82" i="1"/>
  <c r="T6" i="1"/>
  <c r="V81" i="1"/>
  <c r="V39" i="1"/>
  <c r="V17" i="1"/>
  <c r="V68" i="1"/>
  <c r="V69" i="1"/>
  <c r="V20" i="1"/>
  <c r="F82" i="1"/>
  <c r="R6" i="1"/>
  <c r="V79" i="1"/>
  <c r="N82" i="1"/>
  <c r="V73" i="1"/>
  <c r="V65" i="1"/>
  <c r="V41" i="1"/>
  <c r="V77" i="1"/>
  <c r="L82" i="1"/>
  <c r="V33" i="1"/>
  <c r="R31" i="1"/>
  <c r="V49" i="1"/>
  <c r="V30" i="1"/>
  <c r="V7" i="1"/>
  <c r="P82" i="1"/>
  <c r="V75" i="1"/>
  <c r="V29" i="1"/>
  <c r="V34" i="1"/>
  <c r="V43" i="1"/>
  <c r="T64" i="1"/>
  <c r="V64" i="1" s="1"/>
  <c r="V45" i="1"/>
  <c r="V59" i="1"/>
  <c r="R39" i="1"/>
  <c r="O82" i="1"/>
  <c r="O88" i="1" s="1"/>
  <c r="V27" i="1"/>
  <c r="V51" i="1"/>
  <c r="V56" i="1"/>
  <c r="V12" i="1"/>
  <c r="R82" i="1" l="1"/>
  <c r="T82" i="1"/>
  <c r="S88" i="1"/>
</calcChain>
</file>

<file path=xl/sharedStrings.xml><?xml version="1.0" encoding="utf-8"?>
<sst xmlns="http://schemas.openxmlformats.org/spreadsheetml/2006/main" count="104" uniqueCount="90">
  <si>
    <t>หน่วย : ล้านบาท</t>
  </si>
  <si>
    <t>ลำดับที่</t>
  </si>
  <si>
    <t>จังหวัด</t>
  </si>
  <si>
    <t>รายจ่ายประจำ</t>
  </si>
  <si>
    <t>รายจ่ายลงทุน</t>
  </si>
  <si>
    <t>รวม</t>
  </si>
  <si>
    <t>งบจัดสรรถือจ่าย จังหวัด</t>
  </si>
  <si>
    <t>สำรองเงินมีหนี้</t>
  </si>
  <si>
    <t>PO</t>
  </si>
  <si>
    <t>PO+สำรองเงินมีหนี้</t>
  </si>
  <si>
    <t>เบิกจ่าย</t>
  </si>
  <si>
    <t>ร้อยละเบิกจ่ายต่องบจัดสรรถือจ่ายจังหวัด</t>
  </si>
  <si>
    <t>3800</t>
  </si>
  <si>
    <t>9500</t>
  </si>
  <si>
    <t>3700</t>
  </si>
  <si>
    <t>7700</t>
  </si>
  <si>
    <t>3200</t>
  </si>
  <si>
    <t>1800</t>
  </si>
  <si>
    <t>5200</t>
  </si>
  <si>
    <t>7100</t>
  </si>
  <si>
    <t>9300</t>
  </si>
  <si>
    <t>2500</t>
  </si>
  <si>
    <t>5300</t>
  </si>
  <si>
    <t>7600</t>
  </si>
  <si>
    <t>4800</t>
  </si>
  <si>
    <t>5100</t>
  </si>
  <si>
    <t>3500</t>
  </si>
  <si>
    <t>8400</t>
  </si>
  <si>
    <t>4200</t>
  </si>
  <si>
    <t>6000</t>
  </si>
  <si>
    <t>7200</t>
  </si>
  <si>
    <t>6100</t>
  </si>
  <si>
    <t>8600</t>
  </si>
  <si>
    <t>2400</t>
  </si>
  <si>
    <t>5500</t>
  </si>
  <si>
    <t>4500</t>
  </si>
  <si>
    <t>1500</t>
  </si>
  <si>
    <t>9100</t>
  </si>
  <si>
    <t>6200</t>
  </si>
  <si>
    <t>5800</t>
  </si>
  <si>
    <t>3100</t>
  </si>
  <si>
    <t>2200</t>
  </si>
  <si>
    <t>6600</t>
  </si>
  <si>
    <t>9200</t>
  </si>
  <si>
    <t>2300</t>
  </si>
  <si>
    <t>8100</t>
  </si>
  <si>
    <t>4300</t>
  </si>
  <si>
    <t>2600</t>
  </si>
  <si>
    <t>3900</t>
  </si>
  <si>
    <t>4100</t>
  </si>
  <si>
    <t>6700</t>
  </si>
  <si>
    <t>6300</t>
  </si>
  <si>
    <t>9400</t>
  </si>
  <si>
    <t>1600</t>
  </si>
  <si>
    <t>5400</t>
  </si>
  <si>
    <t>1900</t>
  </si>
  <si>
    <t>3400</t>
  </si>
  <si>
    <t>7000</t>
  </si>
  <si>
    <t>4600</t>
  </si>
  <si>
    <t>1300</t>
  </si>
  <si>
    <t>9600</t>
  </si>
  <si>
    <t>2100</t>
  </si>
  <si>
    <t>4900</t>
  </si>
  <si>
    <t>3600</t>
  </si>
  <si>
    <t>4700</t>
  </si>
  <si>
    <t>8500</t>
  </si>
  <si>
    <t>2700</t>
  </si>
  <si>
    <t>1400</t>
  </si>
  <si>
    <t>1700</t>
  </si>
  <si>
    <t>6500</t>
  </si>
  <si>
    <t>7300</t>
  </si>
  <si>
    <t>3300</t>
  </si>
  <si>
    <t>4400</t>
  </si>
  <si>
    <t>7500</t>
  </si>
  <si>
    <t>1100</t>
  </si>
  <si>
    <t>8200</t>
  </si>
  <si>
    <t>6400</t>
  </si>
  <si>
    <t>8300</t>
  </si>
  <si>
    <t>1200</t>
  </si>
  <si>
    <t>2000</t>
  </si>
  <si>
    <t>3000</t>
  </si>
  <si>
    <t>7400</t>
  </si>
  <si>
    <t>5700</t>
  </si>
  <si>
    <t>5600</t>
  </si>
  <si>
    <t>4000</t>
  </si>
  <si>
    <t>9000</t>
  </si>
  <si>
    <t>5000</t>
  </si>
  <si>
    <t>8000</t>
  </si>
  <si>
    <t xml:space="preserve"> 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</si>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</sst>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_-* #,##0.000_-;\-* #,##0.000_-;_-* &quot;-&quot;???_-;_-@_-"/>
  </numFmts>
  <fonts count="11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8" applyNumberFormat="0" applyProtection="0">
      <alignment horizontal="left" vertical="center" indent="1"/>
    </xf>
    <xf numFmtId="0" fontId="10" fillId="0" borderId="0"/>
  </cellStyleXfs>
  <cellXfs count="70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43" fontId="7" fillId="2" borderId="10" xfId="3" applyFont="1" applyFill="1" applyBorder="1" applyAlignment="1">
      <alignment horizontal="center" vertical="center" wrapText="1"/>
    </xf>
    <xf numFmtId="43" fontId="7" fillId="2" borderId="7" xfId="3" applyFont="1" applyFill="1" applyBorder="1" applyAlignment="1">
      <alignment horizontal="center" vertical="center" wrapText="1"/>
    </xf>
    <xf numFmtId="187" fontId="6" fillId="2" borderId="11" xfId="3" applyNumberFormat="1" applyFont="1" applyFill="1" applyBorder="1" applyAlignment="1">
      <alignment horizontal="center" vertical="center"/>
    </xf>
    <xf numFmtId="188" fontId="6" fillId="4" borderId="12" xfId="3" applyNumberFormat="1" applyFont="1" applyFill="1" applyBorder="1" applyAlignment="1">
      <alignment vertical="center"/>
    </xf>
    <xf numFmtId="43" fontId="6" fillId="0" borderId="13" xfId="3" applyFont="1" applyFill="1" applyBorder="1" applyAlignment="1">
      <alignment vertical="center"/>
    </xf>
    <xf numFmtId="43" fontId="6" fillId="3" borderId="14" xfId="3" applyFont="1" applyFill="1" applyBorder="1" applyAlignment="1">
      <alignment vertical="center"/>
    </xf>
    <xf numFmtId="43" fontId="6" fillId="0" borderId="14" xfId="3" applyFont="1" applyFill="1" applyBorder="1" applyAlignment="1">
      <alignment vertical="center"/>
    </xf>
    <xf numFmtId="43" fontId="6" fillId="0" borderId="15" xfId="3" applyFont="1" applyFill="1" applyBorder="1" applyAlignment="1">
      <alignment vertical="center"/>
    </xf>
    <xf numFmtId="43" fontId="6" fillId="0" borderId="16" xfId="3" applyFont="1" applyFill="1" applyBorder="1" applyAlignment="1">
      <alignment horizontal="right" vertical="center"/>
    </xf>
    <xf numFmtId="43" fontId="8" fillId="0" borderId="16" xfId="3" applyFont="1" applyFill="1" applyBorder="1" applyAlignment="1">
      <alignment horizontal="right" vertical="center"/>
    </xf>
    <xf numFmtId="43" fontId="8" fillId="0" borderId="15" xfId="3" applyFont="1" applyFill="1" applyBorder="1" applyAlignment="1">
      <alignment horizontal="right" vertical="center"/>
    </xf>
    <xf numFmtId="43" fontId="6" fillId="2" borderId="17" xfId="3" applyFont="1" applyFill="1" applyBorder="1" applyAlignment="1">
      <alignment horizontal="right" vertical="center"/>
    </xf>
    <xf numFmtId="0" fontId="9" fillId="5" borderId="18" xfId="4" quotePrefix="1" applyNumberFormat="1" applyProtection="1">
      <alignment horizontal="left" vertical="center" indent="1"/>
      <protection locked="0"/>
    </xf>
    <xf numFmtId="189" fontId="0" fillId="0" borderId="0" xfId="0" applyNumberFormat="1"/>
    <xf numFmtId="190" fontId="0" fillId="0" borderId="0" xfId="0" applyNumberFormat="1"/>
    <xf numFmtId="187" fontId="6" fillId="2" borderId="15" xfId="3" applyNumberFormat="1" applyFont="1" applyFill="1" applyBorder="1" applyAlignment="1">
      <alignment horizontal="center" vertical="center"/>
    </xf>
    <xf numFmtId="188" fontId="6" fillId="4" borderId="17" xfId="3" applyNumberFormat="1" applyFont="1" applyFill="1" applyBorder="1" applyAlignment="1">
      <alignment vertical="center"/>
    </xf>
    <xf numFmtId="43" fontId="6" fillId="0" borderId="17" xfId="3" applyFont="1" applyFill="1" applyBorder="1" applyAlignment="1">
      <alignment horizontal="right" vertical="center"/>
    </xf>
    <xf numFmtId="43" fontId="8" fillId="0" borderId="17" xfId="3" applyFont="1" applyFill="1" applyBorder="1" applyAlignment="1">
      <alignment horizontal="right" vertical="center"/>
    </xf>
    <xf numFmtId="43" fontId="8" fillId="0" borderId="19" xfId="3" applyFont="1" applyFill="1" applyBorder="1" applyAlignment="1">
      <alignment horizontal="right" vertical="center"/>
    </xf>
    <xf numFmtId="43" fontId="6" fillId="0" borderId="19" xfId="3" applyFont="1" applyFill="1" applyBorder="1" applyAlignment="1">
      <alignment horizontal="right" vertical="center"/>
    </xf>
    <xf numFmtId="43" fontId="6" fillId="3" borderId="15" xfId="3" applyFont="1" applyFill="1" applyBorder="1" applyAlignment="1">
      <alignment vertical="center"/>
    </xf>
    <xf numFmtId="43" fontId="7" fillId="6" borderId="20" xfId="3" applyFont="1" applyFill="1" applyBorder="1" applyAlignment="1">
      <alignment horizontal="center" vertical="center"/>
    </xf>
    <xf numFmtId="43" fontId="7" fillId="6" borderId="21" xfId="3" applyFont="1" applyFill="1" applyBorder="1" applyAlignment="1">
      <alignment horizontal="center" vertical="center"/>
    </xf>
    <xf numFmtId="43" fontId="7" fillId="6" borderId="20" xfId="3" applyNumberFormat="1" applyFont="1" applyFill="1" applyBorder="1" applyAlignment="1">
      <alignment vertical="center"/>
    </xf>
    <xf numFmtId="43" fontId="7" fillId="3" borderId="21" xfId="3" applyFont="1" applyFill="1" applyBorder="1" applyAlignment="1">
      <alignment vertical="center"/>
    </xf>
    <xf numFmtId="43" fontId="7" fillId="6" borderId="21" xfId="3" applyFont="1" applyFill="1" applyBorder="1" applyAlignment="1">
      <alignment vertical="center"/>
    </xf>
    <xf numFmtId="43" fontId="7" fillId="6" borderId="22" xfId="3" applyFont="1" applyFill="1" applyBorder="1" applyAlignment="1">
      <alignment vertical="center"/>
    </xf>
    <xf numFmtId="43" fontId="7" fillId="6" borderId="23" xfId="3" applyNumberFormat="1" applyFont="1" applyFill="1" applyBorder="1" applyAlignment="1">
      <alignment horizontal="right" vertical="center"/>
    </xf>
    <xf numFmtId="43" fontId="7" fillId="6" borderId="20" xfId="3" applyFont="1" applyFill="1" applyBorder="1" applyAlignment="1">
      <alignment vertical="center"/>
    </xf>
    <xf numFmtId="43" fontId="7" fillId="6" borderId="23" xfId="3" applyFont="1" applyFill="1" applyBorder="1" applyAlignment="1">
      <alignment horizontal="right" vertical="center"/>
    </xf>
    <xf numFmtId="43" fontId="7" fillId="3" borderId="20" xfId="3" applyFont="1" applyFill="1" applyBorder="1" applyAlignment="1">
      <alignment vertical="center"/>
    </xf>
    <xf numFmtId="4" fontId="9" fillId="5" borderId="18" xfId="4" quotePrefix="1" applyNumberFormat="1" applyProtection="1">
      <alignment horizontal="left" vertical="center" indent="1"/>
      <protection locked="0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4" fontId="6" fillId="0" borderId="0" xfId="3" applyNumberFormat="1" applyFont="1" applyFill="1" applyAlignment="1">
      <alignment vertical="center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1" applyFont="1"/>
    <xf numFmtId="43" fontId="6" fillId="0" borderId="0" xfId="3" applyFont="1" applyFill="1"/>
    <xf numFmtId="43" fontId="0" fillId="0" borderId="0" xfId="0" applyNumberForma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6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4364.18880\2564.11.19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5">
          <cell r="B5" t="str">
            <v>19 พฤศจิกายน 2564</v>
          </cell>
        </row>
      </sheetData>
      <sheetData sheetId="4"/>
      <sheetData sheetId="5"/>
      <sheetData sheetId="6"/>
      <sheetData sheetId="7">
        <row r="32">
          <cell r="B32" t="str">
            <v>หมายเหตุ : 1. ข้อมูลเบื้องต้น</v>
          </cell>
        </row>
        <row r="34">
          <cell r="B34" t="str">
            <v>ที่มา : ระบบการบริหารการเงินการคลังภาครัฐแบบอิเล็กทรอนิกส์ (GFMIS)</v>
          </cell>
        </row>
        <row r="35">
          <cell r="B35" t="str">
            <v>รวบรวม : กรมบัญชีกลาง</v>
          </cell>
        </row>
        <row r="36">
          <cell r="B36" t="str">
            <v>ข้อมูล ณ วันที่ 19 พฤศจิกายน 2564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 xml:space="preserve">1. Refresh </v>
          </cell>
          <cell r="B1" t="str">
            <v>ปีงบประมาณ 2555 Period = 5</v>
          </cell>
        </row>
        <row r="3">
          <cell r="A3" t="str">
            <v>ผลการเบิกจ่ายรายภาค/จังหวัด</v>
          </cell>
        </row>
        <row r="5">
          <cell r="A5" t="str">
            <v>กระทรวง</v>
          </cell>
          <cell r="B5" t="str">
            <v/>
          </cell>
        </row>
        <row r="6">
          <cell r="A6" t="str">
            <v>กรม</v>
          </cell>
          <cell r="B6" t="str">
            <v/>
          </cell>
        </row>
        <row r="7">
          <cell r="A7" t="str">
            <v>กลุ่มลักษณะงาน</v>
          </cell>
          <cell r="B7" t="str">
            <v/>
          </cell>
        </row>
        <row r="8">
          <cell r="A8" t="str">
            <v>งบพัฒนา/งบปกติ</v>
          </cell>
          <cell r="B8" t="str">
            <v/>
          </cell>
        </row>
        <row r="9">
          <cell r="A9" t="str">
            <v>งาน / โครงการ</v>
          </cell>
          <cell r="B9" t="str">
            <v/>
          </cell>
        </row>
        <row r="10">
          <cell r="A10" t="str">
            <v>Fund แบบย่อ</v>
          </cell>
          <cell r="B10" t="str">
            <v/>
          </cell>
        </row>
        <row r="11">
          <cell r="A11" t="str">
            <v>ด้าน</v>
          </cell>
          <cell r="B11" t="str">
            <v/>
          </cell>
        </row>
        <row r="12">
          <cell r="A12" t="str">
            <v>ด้าน_ลักษณะงาน</v>
          </cell>
          <cell r="B12" t="str">
            <v/>
          </cell>
        </row>
        <row r="13">
          <cell r="A13" t="str">
            <v>แนวจัดสรรย่อย</v>
          </cell>
          <cell r="B13" t="str">
            <v/>
          </cell>
        </row>
        <row r="14">
          <cell r="A14" t="str">
            <v>แนวจัดสรรหลัก</v>
          </cell>
          <cell r="B14" t="str">
            <v/>
          </cell>
        </row>
        <row r="15">
          <cell r="A15" t="str">
            <v>เป้าหมายกระทรวง</v>
          </cell>
          <cell r="B15" t="str">
            <v/>
          </cell>
        </row>
        <row r="16">
          <cell r="A16" t="str">
            <v>เป้าหมายการจัดสรร</v>
          </cell>
          <cell r="B16" t="str">
            <v/>
          </cell>
        </row>
        <row r="17">
          <cell r="A17" t="str">
            <v>เป้าหมายหน่วยงาน</v>
          </cell>
          <cell r="B17" t="str">
            <v/>
          </cell>
        </row>
        <row r="18">
          <cell r="A18" t="str">
            <v>ผลผลิต/โครงการ</v>
          </cell>
          <cell r="B18" t="str">
            <v/>
          </cell>
        </row>
        <row r="19">
          <cell r="A19" t="str">
            <v>แผนงบประมาณ</v>
          </cell>
          <cell r="B19" t="str">
            <v/>
          </cell>
        </row>
        <row r="20">
          <cell r="A20" t="str">
            <v>แผนงาน</v>
          </cell>
          <cell r="B20" t="str">
            <v/>
          </cell>
        </row>
        <row r="21">
          <cell r="A21" t="str">
            <v>ยุทธศาสตร์กระทรวง</v>
          </cell>
          <cell r="B21" t="str">
            <v/>
          </cell>
        </row>
        <row r="22">
          <cell r="A22" t="str">
            <v>ยุทธศาสตร์การจัดสรร</v>
          </cell>
          <cell r="B22" t="str">
            <v/>
          </cell>
        </row>
        <row r="23">
          <cell r="A23" t="str">
            <v>รายจ่ายประจำ/ลงทุน</v>
          </cell>
          <cell r="B23" t="str">
            <v>]ไม่ระบุ[</v>
          </cell>
        </row>
        <row r="24">
          <cell r="A24" t="str">
            <v>Request ID</v>
          </cell>
          <cell r="B24" t="str">
            <v/>
          </cell>
        </row>
        <row r="25">
          <cell r="A25" t="str">
            <v>ลักษณะงาน</v>
          </cell>
          <cell r="B25" t="str">
            <v/>
          </cell>
        </row>
        <row r="26">
          <cell r="A26" t="str">
            <v>สาขา</v>
          </cell>
          <cell r="B26" t="str">
            <v/>
          </cell>
        </row>
        <row r="27">
          <cell r="A27" t="str">
            <v>Commitment item</v>
          </cell>
          <cell r="B27" t="str">
            <v/>
          </cell>
        </row>
        <row r="28">
          <cell r="A28" t="str">
            <v>หน่วยงานเบิกแทน</v>
          </cell>
          <cell r="B28" t="str">
            <v/>
          </cell>
        </row>
        <row r="29">
          <cell r="A29" t="str">
            <v>เดือน/ปีงบประมาณ</v>
          </cell>
          <cell r="B29" t="str">
            <v/>
          </cell>
        </row>
        <row r="30">
          <cell r="A30" t="str">
            <v>Funded Program</v>
          </cell>
          <cell r="B30" t="str">
            <v/>
          </cell>
        </row>
        <row r="31">
          <cell r="A31" t="str">
            <v>งบรายจ่าย</v>
          </cell>
          <cell r="B31" t="str">
            <v/>
          </cell>
        </row>
        <row r="32">
          <cell r="A32" t="str">
            <v>FCTR หน่วยเบิกแทน</v>
          </cell>
          <cell r="B32" t="str">
            <v/>
          </cell>
        </row>
        <row r="33">
          <cell r="A33" t="str">
            <v>หมวดรายจ่าย</v>
          </cell>
          <cell r="B33" t="str">
            <v/>
          </cell>
        </row>
        <row r="34">
          <cell r="A34" t="str">
            <v>กลุ่มภารกิจ</v>
          </cell>
          <cell r="B34" t="str">
            <v/>
          </cell>
        </row>
        <row r="35">
          <cell r="A35" t="str">
            <v>Funds Center</v>
          </cell>
          <cell r="B35" t="str">
            <v/>
          </cell>
        </row>
        <row r="36">
          <cell r="A36" t="str">
            <v>ปีFund</v>
          </cell>
          <cell r="B36" t="str">
            <v/>
          </cell>
        </row>
        <row r="37">
          <cell r="A37" t="str">
            <v>ปีงบประมาณ</v>
          </cell>
          <cell r="B37" t="str">
            <v/>
          </cell>
        </row>
        <row r="38">
          <cell r="A38" t="str">
            <v>งบประมาณ</v>
          </cell>
          <cell r="B38" t="str">
            <v>งบจัดสรรถือจ่าย จังหวัด
E, สำรองเงิน มีหนี้, PO ทั้งสิ้น
I...</v>
          </cell>
        </row>
        <row r="39">
          <cell r="A39" t="str">
            <v>จังหวัด</v>
          </cell>
          <cell r="B39" t="str">
            <v>]1000 ส่วนกลาง[</v>
          </cell>
        </row>
        <row r="41">
          <cell r="A41" t="str">
            <v>FM area</v>
          </cell>
          <cell r="B41" t="str">
            <v>THAI GOVERNMENT</v>
          </cell>
        </row>
        <row r="42">
          <cell r="A42" t="str">
            <v>ปีงบประมาณ</v>
          </cell>
          <cell r="B42" t="str">
            <v>2565</v>
          </cell>
        </row>
        <row r="43">
          <cell r="A43" t="str">
            <v>ปีFund</v>
          </cell>
          <cell r="B43" t="str">
            <v>65</v>
          </cell>
        </row>
        <row r="44">
          <cell r="A44" t="str">
            <v>กระทรวง</v>
          </cell>
          <cell r="B44" t="str">
            <v>สำนักนายกรัฐมนตรี..98</v>
          </cell>
        </row>
        <row r="45">
          <cell r="A45" t="str">
            <v>จังหวัด</v>
          </cell>
          <cell r="B45" t="str">
            <v>ส่วนกลาง, ภาคใต้ตอนล่าง, ภาคใต้ตอนบน, ภาคตอ/น ตอนล่าง, ภาคตอ/น ตอนบน, ภาคต/อ, ภาคกลางล่าง, ภาคกลางบน, ภาคเหนือล่าง, ภาคเหนือบน</v>
          </cell>
        </row>
        <row r="47">
          <cell r="A47" t="str">
            <v>Author</v>
          </cell>
          <cell r="B47" t="str">
            <v>GFBWD223</v>
          </cell>
        </row>
        <row r="48">
          <cell r="A48" t="str">
            <v>Last Changed by</v>
          </cell>
          <cell r="B48" t="str">
            <v>GFBWD223</v>
          </cell>
        </row>
        <row r="49">
          <cell r="A49" t="str">
            <v>InfoProvider</v>
          </cell>
          <cell r="B49" t="str">
            <v>ZRP04_M02</v>
          </cell>
        </row>
        <row r="50">
          <cell r="A50" t="str">
            <v>Query Technical Name</v>
          </cell>
          <cell r="B50" t="str">
            <v>ZRP04_M02_V1_Q021_V2</v>
          </cell>
        </row>
        <row r="51">
          <cell r="A51" t="str">
            <v>Key Date</v>
          </cell>
          <cell r="B51" t="str">
            <v>30/9/2022</v>
          </cell>
        </row>
        <row r="52">
          <cell r="A52" t="str">
            <v>Changed At</v>
          </cell>
          <cell r="B52" t="str">
            <v>27/9/2021 14:45:05</v>
          </cell>
        </row>
        <row r="53">
          <cell r="A53" t="str">
            <v>Status of Data</v>
          </cell>
          <cell r="B53" t="str">
            <v>20/11/2021 00:05:35</v>
          </cell>
        </row>
        <row r="54">
          <cell r="A54" t="str">
            <v>Current User</v>
          </cell>
          <cell r="B54" t="str">
            <v>GFAPP_BW01</v>
          </cell>
        </row>
        <row r="55">
          <cell r="A55" t="str">
            <v>Last Refreshed</v>
          </cell>
          <cell r="B55" t="str">
            <v>20/11/2021 07:45:17</v>
          </cell>
        </row>
        <row r="56">
          <cell r="A56">
            <v>1</v>
          </cell>
          <cell r="B56">
            <v>2</v>
          </cell>
          <cell r="C56">
            <v>3</v>
          </cell>
          <cell r="D56">
            <v>4</v>
          </cell>
          <cell r="E56">
            <v>5</v>
          </cell>
          <cell r="F56">
            <v>6</v>
          </cell>
          <cell r="G56">
            <v>7</v>
          </cell>
          <cell r="H56">
            <v>8</v>
          </cell>
          <cell r="I56">
            <v>9</v>
          </cell>
          <cell r="J56">
            <v>10</v>
          </cell>
          <cell r="K56">
            <v>11</v>
          </cell>
          <cell r="L56">
            <v>12</v>
          </cell>
        </row>
        <row r="57">
          <cell r="A57" t="str">
            <v>หน่วยเบิกจ่าย</v>
          </cell>
          <cell r="B57" t="str">
            <v/>
          </cell>
        </row>
        <row r="59">
          <cell r="A59" t="str">
            <v>ประเภทสำรองเงิน</v>
          </cell>
          <cell r="B59" t="str">
            <v/>
          </cell>
        </row>
        <row r="60">
          <cell r="A60">
            <v>1</v>
          </cell>
          <cell r="B60">
            <v>2</v>
          </cell>
          <cell r="C60">
            <v>3</v>
          </cell>
          <cell r="D60">
            <v>4</v>
          </cell>
          <cell r="E60">
            <v>5</v>
          </cell>
          <cell r="F60">
            <v>6</v>
          </cell>
          <cell r="G60">
            <v>7</v>
          </cell>
          <cell r="H60">
            <v>8</v>
          </cell>
          <cell r="I60">
            <v>9</v>
          </cell>
          <cell r="J60">
            <v>10</v>
          </cell>
          <cell r="K60">
            <v>11</v>
          </cell>
          <cell r="L60">
            <v>12</v>
          </cell>
        </row>
        <row r="61">
          <cell r="B61" t="str">
            <v>รายจ่ายประจำ/ลงทุน</v>
          </cell>
          <cell r="C61" t="str">
            <v>รายจ่ายประจำ</v>
          </cell>
          <cell r="H61" t="str">
            <v>รายจ่ายลงทุน</v>
          </cell>
          <cell r="M61" t="str">
            <v>รวมทั้งสิ้น</v>
          </cell>
        </row>
        <row r="62">
          <cell r="C62" t="str">
            <v>งบจัดสรรถือจ่าย จังหวัด
E</v>
          </cell>
          <cell r="D62" t="str">
            <v>สำรองเงิน มีหนี้</v>
          </cell>
          <cell r="E62" t="str">
            <v>PO ทั้งสิ้น
I</v>
          </cell>
          <cell r="F62" t="str">
            <v>เบิกจ่ายทั้งสิ้น
J = K+L</v>
          </cell>
          <cell r="G62" t="str">
            <v>ร้อยละเบิกจ่าย
ต่องบจัดสรรถือจ่ายจังหวัด</v>
          </cell>
          <cell r="H62" t="str">
            <v>งบจัดสรรถือจ่าย จังหวัด
E</v>
          </cell>
          <cell r="I62" t="str">
            <v>สำรองเงิน มีหนี้</v>
          </cell>
          <cell r="J62" t="str">
            <v>PO ทั้งสิ้น
I</v>
          </cell>
          <cell r="K62" t="str">
            <v>เบิกจ่ายทั้งสิ้น
J = K+L</v>
          </cell>
          <cell r="L62" t="str">
            <v>ร้อยละเบิกจ่าย
ต่องบจัดสรรถือจ่ายจังหวัด</v>
          </cell>
          <cell r="M62" t="str">
            <v>งบจัดสรรถือจ่าย จังหวัด
E</v>
          </cell>
          <cell r="N62" t="str">
            <v>สำรองเงิน มีหนี้</v>
          </cell>
          <cell r="O62" t="str">
            <v>PO ทั้งสิ้น
I</v>
          </cell>
          <cell r="P62" t="str">
            <v>เบิกจ่ายทั้งสิ้น
J = K+L</v>
          </cell>
          <cell r="Q62" t="str">
            <v>ร้อยละเบิกจ่าย
ต่องบจัดสรรถือจ่ายจังหวัด</v>
          </cell>
          <cell r="R62" t="str">
            <v>ใช้จ่าย</v>
          </cell>
        </row>
        <row r="63">
          <cell r="A63" t="str">
            <v>จังหวัด</v>
          </cell>
          <cell r="C63" t="str">
            <v>* 1,000,000</v>
          </cell>
          <cell r="D63" t="str">
            <v/>
          </cell>
          <cell r="E63" t="str">
            <v>* 1,000,000 THB</v>
          </cell>
          <cell r="F63" t="str">
            <v>* 1,000,000 THB</v>
          </cell>
          <cell r="G63" t="str">
            <v>%</v>
          </cell>
          <cell r="H63" t="str">
            <v>* 1,000,000</v>
          </cell>
          <cell r="I63" t="str">
            <v/>
          </cell>
          <cell r="J63" t="str">
            <v>* 1,000,000 THB</v>
          </cell>
          <cell r="K63" t="str">
            <v>* 1,000,000 THB</v>
          </cell>
          <cell r="L63" t="str">
            <v>%</v>
          </cell>
          <cell r="M63" t="str">
            <v>* 1,000,000</v>
          </cell>
          <cell r="N63" t="str">
            <v/>
          </cell>
          <cell r="O63" t="str">
            <v>* 1,000,000 THB</v>
          </cell>
          <cell r="P63" t="str">
            <v>* 1,000,000 THB</v>
          </cell>
          <cell r="Q63" t="str">
            <v>%</v>
          </cell>
        </row>
        <row r="64">
          <cell r="A64" t="str">
            <v>รวมทั้งสิ้น</v>
          </cell>
          <cell r="C64">
            <v>115477.22328209</v>
          </cell>
          <cell r="E64">
            <v>538.20311141000002</v>
          </cell>
          <cell r="F64">
            <v>59633.879337350001</v>
          </cell>
          <cell r="G64">
            <v>51.641248068000003</v>
          </cell>
          <cell r="H64">
            <v>186845.32282867999</v>
          </cell>
          <cell r="J64">
            <v>22564.40729214</v>
          </cell>
          <cell r="K64">
            <v>15146.812305179999</v>
          </cell>
          <cell r="L64">
            <v>8.1066050119999993</v>
          </cell>
          <cell r="M64">
            <v>302322.54611077002</v>
          </cell>
          <cell r="O64">
            <v>23102.610403549999</v>
          </cell>
          <cell r="P64">
            <v>74780.691642530001</v>
          </cell>
          <cell r="Q64">
            <v>24.735400189</v>
          </cell>
          <cell r="R64">
            <v>97883.302046080003</v>
          </cell>
        </row>
        <row r="65">
          <cell r="A65" t="str">
            <v>3800</v>
          </cell>
          <cell r="B65" t="str">
            <v>บึงกาฬ</v>
          </cell>
          <cell r="C65">
            <v>415.83599013000003</v>
          </cell>
          <cell r="E65">
            <v>1.79711025</v>
          </cell>
          <cell r="F65">
            <v>199.17288309</v>
          </cell>
          <cell r="G65">
            <v>47.896980497000001</v>
          </cell>
          <cell r="H65">
            <v>1443.1462922000001</v>
          </cell>
          <cell r="J65">
            <v>382.80579673</v>
          </cell>
          <cell r="K65">
            <v>13.14220458</v>
          </cell>
          <cell r="L65">
            <v>0.910663365</v>
          </cell>
          <cell r="M65">
            <v>1858.9822823300001</v>
          </cell>
          <cell r="O65">
            <v>384.60290698</v>
          </cell>
          <cell r="P65">
            <v>212.31508767</v>
          </cell>
          <cell r="Q65">
            <v>11.421038795999999</v>
          </cell>
        </row>
        <row r="66">
          <cell r="A66" t="str">
            <v>9500</v>
          </cell>
          <cell r="B66" t="str">
            <v>ยะลา</v>
          </cell>
          <cell r="C66">
            <v>2532.2668650800001</v>
          </cell>
          <cell r="E66">
            <v>20.3434457</v>
          </cell>
          <cell r="F66">
            <v>649.12545508999995</v>
          </cell>
          <cell r="G66">
            <v>25.634164552000001</v>
          </cell>
          <cell r="H66">
            <v>3648.864967</v>
          </cell>
          <cell r="J66">
            <v>825.65919810000003</v>
          </cell>
          <cell r="K66">
            <v>74.937285410000001</v>
          </cell>
          <cell r="L66">
            <v>2.053714952</v>
          </cell>
          <cell r="M66">
            <v>6181.1318320800001</v>
          </cell>
          <cell r="O66">
            <v>846.00264379999999</v>
          </cell>
          <cell r="P66">
            <v>724.06274050000002</v>
          </cell>
          <cell r="Q66">
            <v>11.714080207</v>
          </cell>
        </row>
        <row r="67">
          <cell r="A67" t="str">
            <v>3700</v>
          </cell>
          <cell r="B67" t="str">
            <v>อำนาจเจริญ</v>
          </cell>
          <cell r="C67">
            <v>441.09429248999999</v>
          </cell>
          <cell r="E67">
            <v>2.633896</v>
          </cell>
          <cell r="F67">
            <v>185.33026176999999</v>
          </cell>
          <cell r="G67">
            <v>42.016019006999997</v>
          </cell>
          <cell r="H67">
            <v>1336.0545408600001</v>
          </cell>
          <cell r="J67">
            <v>91.739510629999998</v>
          </cell>
          <cell r="K67">
            <v>32.982781009999997</v>
          </cell>
          <cell r="L67">
            <v>2.468670253</v>
          </cell>
          <cell r="M67">
            <v>1777.1488333499999</v>
          </cell>
          <cell r="O67">
            <v>94.373406630000005</v>
          </cell>
          <cell r="P67">
            <v>218.31304277999999</v>
          </cell>
          <cell r="Q67">
            <v>12.284454666</v>
          </cell>
        </row>
        <row r="68">
          <cell r="A68" t="str">
            <v>7700</v>
          </cell>
          <cell r="B68" t="str">
            <v>ประจวบคีรีขันธ์</v>
          </cell>
          <cell r="C68">
            <v>665.12704726000004</v>
          </cell>
          <cell r="E68">
            <v>5.0507669000000002</v>
          </cell>
          <cell r="F68">
            <v>337.46244696999997</v>
          </cell>
          <cell r="G68">
            <v>50.736539487000002</v>
          </cell>
          <cell r="H68">
            <v>2198.0721942700002</v>
          </cell>
          <cell r="J68">
            <v>57.035122319999999</v>
          </cell>
          <cell r="K68">
            <v>14.7456415</v>
          </cell>
          <cell r="L68">
            <v>0.67084427599999996</v>
          </cell>
          <cell r="M68">
            <v>2863.1992415300001</v>
          </cell>
          <cell r="O68">
            <v>62.085889219999999</v>
          </cell>
          <cell r="P68">
            <v>352.20808847000001</v>
          </cell>
          <cell r="Q68">
            <v>12.301207801</v>
          </cell>
        </row>
        <row r="69">
          <cell r="A69" t="str">
            <v>3200</v>
          </cell>
          <cell r="B69" t="str">
            <v>สุรินทร์</v>
          </cell>
          <cell r="C69">
            <v>1542.47418545</v>
          </cell>
          <cell r="E69">
            <v>2.7475565999999998</v>
          </cell>
          <cell r="F69">
            <v>572.87372745000005</v>
          </cell>
          <cell r="G69">
            <v>37.139923174000003</v>
          </cell>
          <cell r="H69">
            <v>3523.4685497</v>
          </cell>
          <cell r="J69">
            <v>78.125774199999995</v>
          </cell>
          <cell r="K69">
            <v>108.15004571</v>
          </cell>
          <cell r="L69">
            <v>3.069419925</v>
          </cell>
          <cell r="M69">
            <v>5065.9427351499999</v>
          </cell>
          <cell r="O69">
            <v>80.873330800000005</v>
          </cell>
          <cell r="P69">
            <v>681.02377316000002</v>
          </cell>
          <cell r="Q69">
            <v>13.443179459</v>
          </cell>
        </row>
        <row r="70">
          <cell r="A70" t="str">
            <v>1800</v>
          </cell>
          <cell r="B70" t="str">
            <v>ชัยนาท</v>
          </cell>
          <cell r="C70">
            <v>523.94562951</v>
          </cell>
          <cell r="E70">
            <v>7.2445444300000004</v>
          </cell>
          <cell r="F70">
            <v>234.05891882</v>
          </cell>
          <cell r="G70">
            <v>44.672367825000002</v>
          </cell>
          <cell r="H70">
            <v>1361.20564644</v>
          </cell>
          <cell r="J70">
            <v>73.581473939999995</v>
          </cell>
          <cell r="K70">
            <v>23.973475700000002</v>
          </cell>
          <cell r="L70">
            <v>1.761194259</v>
          </cell>
          <cell r="M70">
            <v>1885.1512759499999</v>
          </cell>
          <cell r="O70">
            <v>80.82601837</v>
          </cell>
          <cell r="P70">
            <v>258.03239452000003</v>
          </cell>
          <cell r="Q70">
            <v>13.687622728999999</v>
          </cell>
        </row>
        <row r="71">
          <cell r="A71" t="str">
            <v>5200</v>
          </cell>
          <cell r="B71" t="str">
            <v>ลำปาง</v>
          </cell>
          <cell r="C71">
            <v>1434.3029404199999</v>
          </cell>
          <cell r="E71">
            <v>6.5584751399999996</v>
          </cell>
          <cell r="F71">
            <v>607.15623396000001</v>
          </cell>
          <cell r="G71">
            <v>42.331101529999998</v>
          </cell>
          <cell r="H71">
            <v>3935.3747480000002</v>
          </cell>
          <cell r="J71">
            <v>377.48770977999999</v>
          </cell>
          <cell r="K71">
            <v>141.75022286000001</v>
          </cell>
          <cell r="L71">
            <v>3.6019497999999999</v>
          </cell>
          <cell r="M71">
            <v>5369.6776884199999</v>
          </cell>
          <cell r="O71">
            <v>384.04618491999997</v>
          </cell>
          <cell r="P71">
            <v>748.90645682000002</v>
          </cell>
          <cell r="Q71">
            <v>13.946953621</v>
          </cell>
        </row>
        <row r="72">
          <cell r="A72" t="str">
            <v>7100</v>
          </cell>
          <cell r="B72" t="str">
            <v>กาญจนบุรี</v>
          </cell>
          <cell r="C72">
            <v>1289.27464388</v>
          </cell>
          <cell r="E72">
            <v>6.2300298999999999</v>
          </cell>
          <cell r="F72">
            <v>561.03079627</v>
          </cell>
          <cell r="G72">
            <v>43.515227646</v>
          </cell>
          <cell r="H72">
            <v>3094.5106649999998</v>
          </cell>
          <cell r="J72">
            <v>130.96983345000001</v>
          </cell>
          <cell r="K72">
            <v>55.112079039999998</v>
          </cell>
          <cell r="L72">
            <v>1.780962647</v>
          </cell>
          <cell r="M72">
            <v>4383.7853088800002</v>
          </cell>
          <cell r="O72">
            <v>137.19986334999999</v>
          </cell>
          <cell r="P72">
            <v>616.14287531000002</v>
          </cell>
          <cell r="Q72">
            <v>14.055042203999999</v>
          </cell>
        </row>
        <row r="73">
          <cell r="A73" t="str">
            <v>9300</v>
          </cell>
          <cell r="B73" t="str">
            <v>พัทลุง</v>
          </cell>
          <cell r="C73">
            <v>707.25917628000002</v>
          </cell>
          <cell r="E73">
            <v>2.8067136700000002</v>
          </cell>
          <cell r="F73">
            <v>363.10129397999998</v>
          </cell>
          <cell r="G73">
            <v>51.339212860000004</v>
          </cell>
          <cell r="H73">
            <v>1968.2270860000001</v>
          </cell>
          <cell r="J73">
            <v>113.11571309999999</v>
          </cell>
          <cell r="K73">
            <v>17.690917070000001</v>
          </cell>
          <cell r="L73">
            <v>0.89882499800000004</v>
          </cell>
          <cell r="M73">
            <v>2675.4862622800001</v>
          </cell>
          <cell r="O73">
            <v>115.92242677</v>
          </cell>
          <cell r="P73">
            <v>380.79221104999999</v>
          </cell>
          <cell r="Q73">
            <v>14.232635630000001</v>
          </cell>
        </row>
        <row r="74">
          <cell r="A74" t="str">
            <v>2500</v>
          </cell>
          <cell r="B74" t="str">
            <v>ปราจีนบุรี</v>
          </cell>
          <cell r="C74">
            <v>921.49449034999998</v>
          </cell>
          <cell r="E74">
            <v>1.70665939</v>
          </cell>
          <cell r="F74">
            <v>364.19673540000002</v>
          </cell>
          <cell r="G74">
            <v>39.522399669000002</v>
          </cell>
          <cell r="H74">
            <v>2146.6971829899999</v>
          </cell>
          <cell r="J74">
            <v>563.34788584</v>
          </cell>
          <cell r="K74">
            <v>74.270430939999997</v>
          </cell>
          <cell r="L74">
            <v>3.4597535009999998</v>
          </cell>
          <cell r="M74">
            <v>3068.1916733399999</v>
          </cell>
          <cell r="O74">
            <v>565.05454523000003</v>
          </cell>
          <cell r="P74">
            <v>438.46716634000001</v>
          </cell>
          <cell r="Q74">
            <v>14.290735815</v>
          </cell>
        </row>
        <row r="75">
          <cell r="A75" t="str">
            <v>5300</v>
          </cell>
          <cell r="B75" t="str">
            <v>อุตรดิตถ์</v>
          </cell>
          <cell r="C75">
            <v>814.75786692999998</v>
          </cell>
          <cell r="E75">
            <v>3.3320814599999999</v>
          </cell>
          <cell r="F75">
            <v>412.94071719999999</v>
          </cell>
          <cell r="G75">
            <v>50.682630259</v>
          </cell>
          <cell r="H75">
            <v>2900.619029</v>
          </cell>
          <cell r="J75">
            <v>892.18109600000003</v>
          </cell>
          <cell r="K75">
            <v>135.86670156</v>
          </cell>
          <cell r="L75">
            <v>4.684058823</v>
          </cell>
          <cell r="M75">
            <v>3715.37689593</v>
          </cell>
          <cell r="O75">
            <v>895.51317745999995</v>
          </cell>
          <cell r="P75">
            <v>548.80741876000002</v>
          </cell>
          <cell r="Q75">
            <v>14.771244859999999</v>
          </cell>
        </row>
        <row r="76">
          <cell r="A76" t="str">
            <v>7600</v>
          </cell>
          <cell r="B76" t="str">
            <v>เพชรบุรี</v>
          </cell>
          <cell r="C76">
            <v>1446.52284345</v>
          </cell>
          <cell r="E76">
            <v>4.7972195600000003</v>
          </cell>
          <cell r="F76">
            <v>589.80072706999999</v>
          </cell>
          <cell r="G76">
            <v>40.773689107999999</v>
          </cell>
          <cell r="H76">
            <v>3113.0447909999998</v>
          </cell>
          <cell r="J76">
            <v>238.20306110999999</v>
          </cell>
          <cell r="K76">
            <v>88.986266009999994</v>
          </cell>
          <cell r="L76">
            <v>2.8584961660000001</v>
          </cell>
          <cell r="M76">
            <v>4559.5676344499998</v>
          </cell>
          <cell r="O76">
            <v>243.00028067</v>
          </cell>
          <cell r="P76">
            <v>678.78699308</v>
          </cell>
          <cell r="Q76">
            <v>14.887091222</v>
          </cell>
        </row>
        <row r="77">
          <cell r="A77" t="str">
            <v>4800</v>
          </cell>
          <cell r="B77" t="str">
            <v>นครพนม</v>
          </cell>
          <cell r="C77">
            <v>1149.6678107499999</v>
          </cell>
          <cell r="E77">
            <v>4.7610149399999999</v>
          </cell>
          <cell r="F77">
            <v>504.94291444999999</v>
          </cell>
          <cell r="G77">
            <v>43.920766479999998</v>
          </cell>
          <cell r="H77">
            <v>2952.9907784000002</v>
          </cell>
          <cell r="J77">
            <v>781.98690919000001</v>
          </cell>
          <cell r="K77">
            <v>119.44248856999999</v>
          </cell>
          <cell r="L77">
            <v>4.0447972080000003</v>
          </cell>
          <cell r="M77">
            <v>4102.6585891499999</v>
          </cell>
          <cell r="O77">
            <v>786.74792413</v>
          </cell>
          <cell r="P77">
            <v>624.38540302000001</v>
          </cell>
          <cell r="Q77">
            <v>15.219043686999999</v>
          </cell>
        </row>
        <row r="78">
          <cell r="A78" t="str">
            <v>5100</v>
          </cell>
          <cell r="B78" t="str">
            <v>ลำพูน</v>
          </cell>
          <cell r="C78">
            <v>492.82276510999998</v>
          </cell>
          <cell r="E78">
            <v>4.2109771299999998</v>
          </cell>
          <cell r="F78">
            <v>231.61956172999999</v>
          </cell>
          <cell r="G78">
            <v>46.998551634999998</v>
          </cell>
          <cell r="H78">
            <v>1067.53188804</v>
          </cell>
          <cell r="J78">
            <v>89.234132000000002</v>
          </cell>
          <cell r="K78">
            <v>11.577385639999999</v>
          </cell>
          <cell r="L78">
            <v>1.084500217</v>
          </cell>
          <cell r="M78">
            <v>1560.3546531500001</v>
          </cell>
          <cell r="O78">
            <v>93.445109130000006</v>
          </cell>
          <cell r="P78">
            <v>243.19694737</v>
          </cell>
          <cell r="Q78">
            <v>15.586004558999999</v>
          </cell>
        </row>
        <row r="79">
          <cell r="A79" t="str">
            <v>3500</v>
          </cell>
          <cell r="B79" t="str">
            <v>ยโสธร</v>
          </cell>
          <cell r="C79">
            <v>621.60442881999995</v>
          </cell>
          <cell r="E79">
            <v>9.7152390000000004</v>
          </cell>
          <cell r="F79">
            <v>285.21676740999999</v>
          </cell>
          <cell r="G79">
            <v>45.883966424</v>
          </cell>
          <cell r="H79">
            <v>1440.3355554</v>
          </cell>
          <cell r="J79">
            <v>90.46036617</v>
          </cell>
          <cell r="K79">
            <v>40.664295410000001</v>
          </cell>
          <cell r="L79">
            <v>2.823251516</v>
          </cell>
          <cell r="M79">
            <v>2061.93998422</v>
          </cell>
          <cell r="O79">
            <v>100.17560517</v>
          </cell>
          <cell r="P79">
            <v>325.88106282000001</v>
          </cell>
          <cell r="Q79">
            <v>15.80458526</v>
          </cell>
        </row>
        <row r="80">
          <cell r="A80" t="str">
            <v>8400</v>
          </cell>
          <cell r="B80" t="str">
            <v>สุราษฎร์ธานี</v>
          </cell>
          <cell r="C80">
            <v>2152.82539378</v>
          </cell>
          <cell r="E80">
            <v>14.959476759999999</v>
          </cell>
          <cell r="F80">
            <v>1012.98689301</v>
          </cell>
          <cell r="G80">
            <v>47.053834275</v>
          </cell>
          <cell r="H80">
            <v>5374.8643670000001</v>
          </cell>
          <cell r="J80">
            <v>1080.8013022</v>
          </cell>
          <cell r="K80">
            <v>186.16745014</v>
          </cell>
          <cell r="L80">
            <v>3.4636678700000001</v>
          </cell>
          <cell r="M80">
            <v>7527.6897607800001</v>
          </cell>
          <cell r="O80">
            <v>1095.7607789599999</v>
          </cell>
          <cell r="P80">
            <v>1199.1543431499999</v>
          </cell>
          <cell r="Q80">
            <v>15.929911849</v>
          </cell>
        </row>
        <row r="81">
          <cell r="A81" t="str">
            <v>4200</v>
          </cell>
          <cell r="B81" t="str">
            <v>เลย</v>
          </cell>
          <cell r="C81">
            <v>1105.9727946600001</v>
          </cell>
          <cell r="E81">
            <v>2.6064140500000001</v>
          </cell>
          <cell r="F81">
            <v>503.45657366</v>
          </cell>
          <cell r="G81">
            <v>45.521605602999998</v>
          </cell>
          <cell r="H81">
            <v>2225.39120822</v>
          </cell>
          <cell r="J81">
            <v>323.33605819000002</v>
          </cell>
          <cell r="K81">
            <v>27.691074570000001</v>
          </cell>
          <cell r="L81">
            <v>1.244323895</v>
          </cell>
          <cell r="M81">
            <v>3331.36400288</v>
          </cell>
          <cell r="O81">
            <v>325.94247223999997</v>
          </cell>
          <cell r="P81">
            <v>531.14764822999996</v>
          </cell>
          <cell r="Q81">
            <v>15.943849059</v>
          </cell>
        </row>
        <row r="82">
          <cell r="A82" t="str">
            <v>6000</v>
          </cell>
          <cell r="B82" t="str">
            <v>นครสวรรค์</v>
          </cell>
          <cell r="C82">
            <v>1647.94695948</v>
          </cell>
          <cell r="E82">
            <v>6.9499965899999996</v>
          </cell>
          <cell r="F82">
            <v>737.63692659000003</v>
          </cell>
          <cell r="G82">
            <v>44.760962866</v>
          </cell>
          <cell r="H82">
            <v>3277.4287721999999</v>
          </cell>
          <cell r="J82">
            <v>445.69988719000003</v>
          </cell>
          <cell r="K82">
            <v>53.240905359999999</v>
          </cell>
          <cell r="L82">
            <v>1.624471775</v>
          </cell>
          <cell r="M82">
            <v>4925.3757316800002</v>
          </cell>
          <cell r="O82">
            <v>452.64988377999998</v>
          </cell>
          <cell r="P82">
            <v>790.87783194999997</v>
          </cell>
          <cell r="Q82">
            <v>16.057208119999999</v>
          </cell>
        </row>
        <row r="83">
          <cell r="A83" t="str">
            <v>7200</v>
          </cell>
          <cell r="B83" t="str">
            <v>สุพรรณบุรี</v>
          </cell>
          <cell r="C83">
            <v>974.39870177</v>
          </cell>
          <cell r="E83">
            <v>7.1467521700000001</v>
          </cell>
          <cell r="F83">
            <v>363.16881904000002</v>
          </cell>
          <cell r="G83">
            <v>37.271069674000003</v>
          </cell>
          <cell r="H83">
            <v>2844.19995956</v>
          </cell>
          <cell r="J83">
            <v>222.4983378</v>
          </cell>
          <cell r="K83">
            <v>264.56459720999999</v>
          </cell>
          <cell r="L83">
            <v>9.3018986350000006</v>
          </cell>
          <cell r="M83">
            <v>3818.5986613300001</v>
          </cell>
          <cell r="O83">
            <v>229.64508996999999</v>
          </cell>
          <cell r="P83">
            <v>627.73341625</v>
          </cell>
          <cell r="Q83">
            <v>16.438842411</v>
          </cell>
        </row>
        <row r="84">
          <cell r="A84" t="str">
            <v>6100</v>
          </cell>
          <cell r="B84" t="str">
            <v>อุทัยธานี</v>
          </cell>
          <cell r="C84">
            <v>438.46708683000003</v>
          </cell>
          <cell r="E84">
            <v>3.9842787500000001</v>
          </cell>
          <cell r="F84">
            <v>210.73005201999999</v>
          </cell>
          <cell r="G84">
            <v>48.060631766999997</v>
          </cell>
          <cell r="H84">
            <v>1390.5842562</v>
          </cell>
          <cell r="J84">
            <v>194.26447686</v>
          </cell>
          <cell r="K84">
            <v>90.513802859999998</v>
          </cell>
          <cell r="L84">
            <v>6.5090484420000001</v>
          </cell>
          <cell r="M84">
            <v>1829.05134303</v>
          </cell>
          <cell r="O84">
            <v>198.24875560999999</v>
          </cell>
          <cell r="P84">
            <v>301.24385488000001</v>
          </cell>
          <cell r="Q84">
            <v>16.469950722</v>
          </cell>
        </row>
        <row r="85">
          <cell r="A85" t="str">
            <v>8600</v>
          </cell>
          <cell r="B85" t="str">
            <v>ชุมพร</v>
          </cell>
          <cell r="C85">
            <v>871.68546222999998</v>
          </cell>
          <cell r="E85">
            <v>3.6131132500000001</v>
          </cell>
          <cell r="F85">
            <v>410.12793333000002</v>
          </cell>
          <cell r="G85">
            <v>47.049991206999998</v>
          </cell>
          <cell r="H85">
            <v>1685.722587</v>
          </cell>
          <cell r="J85">
            <v>120.7358555</v>
          </cell>
          <cell r="K85">
            <v>13.04870594</v>
          </cell>
          <cell r="L85">
            <v>0.774071964</v>
          </cell>
          <cell r="M85">
            <v>2557.40804923</v>
          </cell>
          <cell r="O85">
            <v>124.34896875</v>
          </cell>
          <cell r="P85">
            <v>423.17663927000001</v>
          </cell>
          <cell r="Q85">
            <v>16.547091083000002</v>
          </cell>
        </row>
        <row r="86">
          <cell r="A86" t="str">
            <v>2400</v>
          </cell>
          <cell r="B86" t="str">
            <v>ฉะเชิงเทรา</v>
          </cell>
          <cell r="C86">
            <v>1013.91820265</v>
          </cell>
          <cell r="E86">
            <v>7.3330397100000004</v>
          </cell>
          <cell r="F86">
            <v>406.50031223000002</v>
          </cell>
          <cell r="G86">
            <v>40.092022331999999</v>
          </cell>
          <cell r="H86">
            <v>1914.4896518999999</v>
          </cell>
          <cell r="J86">
            <v>246.06135202999999</v>
          </cell>
          <cell r="K86">
            <v>79.679184710000001</v>
          </cell>
          <cell r="L86">
            <v>4.1619020830000002</v>
          </cell>
          <cell r="M86">
            <v>2928.4078545500001</v>
          </cell>
          <cell r="O86">
            <v>253.39439174</v>
          </cell>
          <cell r="P86">
            <v>486.17949693999998</v>
          </cell>
          <cell r="Q86">
            <v>16.602178422000001</v>
          </cell>
        </row>
        <row r="87">
          <cell r="A87" t="str">
            <v>5500</v>
          </cell>
          <cell r="B87" t="str">
            <v>น่าน</v>
          </cell>
          <cell r="C87">
            <v>797.53092351999999</v>
          </cell>
          <cell r="E87">
            <v>4.7679108299999999</v>
          </cell>
          <cell r="F87">
            <v>289.99928464999999</v>
          </cell>
          <cell r="G87">
            <v>36.362136702000001</v>
          </cell>
          <cell r="H87">
            <v>1717.827237</v>
          </cell>
          <cell r="J87">
            <v>49.19532907</v>
          </cell>
          <cell r="K87">
            <v>132.1436219</v>
          </cell>
          <cell r="L87">
            <v>7.6924861269999996</v>
          </cell>
          <cell r="M87">
            <v>2515.3581605200002</v>
          </cell>
          <cell r="O87">
            <v>53.963239899999998</v>
          </cell>
          <cell r="P87">
            <v>422.14290655000002</v>
          </cell>
          <cell r="Q87">
            <v>16.782616216000001</v>
          </cell>
        </row>
        <row r="88">
          <cell r="A88" t="str">
            <v>4500</v>
          </cell>
          <cell r="B88" t="str">
            <v>ร้อยเอ็ด</v>
          </cell>
          <cell r="C88">
            <v>1458.93621078</v>
          </cell>
          <cell r="E88">
            <v>3.0357987</v>
          </cell>
          <cell r="F88">
            <v>663.28380814000002</v>
          </cell>
          <cell r="G88">
            <v>45.463523576</v>
          </cell>
          <cell r="H88">
            <v>2851.9483518299999</v>
          </cell>
          <cell r="J88">
            <v>153.46818469999999</v>
          </cell>
          <cell r="K88">
            <v>61.879308610000002</v>
          </cell>
          <cell r="L88">
            <v>2.1697205199999998</v>
          </cell>
          <cell r="M88">
            <v>4310.8845626100001</v>
          </cell>
          <cell r="O88">
            <v>156.50398340000001</v>
          </cell>
          <cell r="P88">
            <v>725.16311674999997</v>
          </cell>
          <cell r="Q88">
            <v>16.821677922999999</v>
          </cell>
        </row>
        <row r="89">
          <cell r="A89" t="str">
            <v>1500</v>
          </cell>
          <cell r="B89" t="str">
            <v>อ่างทอง</v>
          </cell>
          <cell r="C89">
            <v>412.44041571000002</v>
          </cell>
          <cell r="E89">
            <v>4.4754152300000003</v>
          </cell>
          <cell r="F89">
            <v>206.68112654000001</v>
          </cell>
          <cell r="G89">
            <v>50.111754005999998</v>
          </cell>
          <cell r="H89">
            <v>866.00764200000003</v>
          </cell>
          <cell r="J89">
            <v>17.27212952</v>
          </cell>
          <cell r="K89">
            <v>10.583682319999999</v>
          </cell>
          <cell r="L89">
            <v>1.2221234320000001</v>
          </cell>
          <cell r="M89">
            <v>1278.4480577100001</v>
          </cell>
          <cell r="O89">
            <v>21.747544749999999</v>
          </cell>
          <cell r="P89">
            <v>217.26480885999999</v>
          </cell>
          <cell r="Q89">
            <v>16.994418157999998</v>
          </cell>
        </row>
        <row r="90">
          <cell r="A90" t="str">
            <v>9100</v>
          </cell>
          <cell r="B90" t="str">
            <v>สตูล</v>
          </cell>
          <cell r="C90">
            <v>468.61627922000002</v>
          </cell>
          <cell r="E90">
            <v>2.7986707599999998</v>
          </cell>
          <cell r="F90">
            <v>239.81031558999999</v>
          </cell>
          <cell r="G90">
            <v>51.174132487999998</v>
          </cell>
          <cell r="H90">
            <v>955.11030900000003</v>
          </cell>
          <cell r="J90">
            <v>91.534619939999999</v>
          </cell>
          <cell r="K90">
            <v>4.63112996</v>
          </cell>
          <cell r="L90">
            <v>0.48487906800000002</v>
          </cell>
          <cell r="M90">
            <v>1423.7265882199999</v>
          </cell>
          <cell r="O90">
            <v>94.333290700000006</v>
          </cell>
          <cell r="P90">
            <v>244.44144555</v>
          </cell>
          <cell r="Q90">
            <v>17.169128368999999</v>
          </cell>
        </row>
        <row r="91">
          <cell r="A91" t="str">
            <v>6200</v>
          </cell>
          <cell r="B91" t="str">
            <v>กำแพงเพชร</v>
          </cell>
          <cell r="C91">
            <v>915.87327751999999</v>
          </cell>
          <cell r="E91">
            <v>1.5013641099999999</v>
          </cell>
          <cell r="F91">
            <v>454.21696099000002</v>
          </cell>
          <cell r="G91">
            <v>49.593865455</v>
          </cell>
          <cell r="H91">
            <v>1831.9962625999999</v>
          </cell>
          <cell r="J91">
            <v>89.528210770000001</v>
          </cell>
          <cell r="K91">
            <v>18.305706610000001</v>
          </cell>
          <cell r="L91">
            <v>0.99922183200000003</v>
          </cell>
          <cell r="M91">
            <v>2747.8695401199998</v>
          </cell>
          <cell r="O91">
            <v>91.029574879999998</v>
          </cell>
          <cell r="P91">
            <v>472.52266759999998</v>
          </cell>
          <cell r="Q91">
            <v>17.19596439</v>
          </cell>
        </row>
        <row r="92">
          <cell r="A92" t="str">
            <v>5800</v>
          </cell>
          <cell r="B92" t="str">
            <v>แม่ฮ่องสอน</v>
          </cell>
          <cell r="C92">
            <v>581.72382282000001</v>
          </cell>
          <cell r="E92">
            <v>4.8798227499999998</v>
          </cell>
          <cell r="F92">
            <v>241.22076050999999</v>
          </cell>
          <cell r="G92">
            <v>41.466543237000003</v>
          </cell>
          <cell r="H92">
            <v>897.13056868000001</v>
          </cell>
          <cell r="J92">
            <v>82.136521689999995</v>
          </cell>
          <cell r="K92">
            <v>16.105364130000002</v>
          </cell>
          <cell r="L92">
            <v>1.795208489</v>
          </cell>
          <cell r="M92">
            <v>1478.8543915</v>
          </cell>
          <cell r="O92">
            <v>87.016344439999997</v>
          </cell>
          <cell r="P92">
            <v>257.32612463999999</v>
          </cell>
          <cell r="Q92">
            <v>17.40036924</v>
          </cell>
        </row>
        <row r="93">
          <cell r="A93" t="str">
            <v>3100</v>
          </cell>
          <cell r="B93" t="str">
            <v>บุรีรัมย์</v>
          </cell>
          <cell r="C93">
            <v>1742.36453977</v>
          </cell>
          <cell r="E93">
            <v>10.99467445</v>
          </cell>
          <cell r="F93">
            <v>773.16155192999997</v>
          </cell>
          <cell r="G93">
            <v>44.374270383000002</v>
          </cell>
          <cell r="H93">
            <v>2939.8256279000002</v>
          </cell>
          <cell r="J93">
            <v>296.10402671000003</v>
          </cell>
          <cell r="K93">
            <v>46.65150569</v>
          </cell>
          <cell r="L93">
            <v>1.586880026</v>
          </cell>
          <cell r="M93">
            <v>4682.1901676699999</v>
          </cell>
          <cell r="O93">
            <v>307.09870116000002</v>
          </cell>
          <cell r="P93">
            <v>819.81305762</v>
          </cell>
          <cell r="Q93">
            <v>17.509179001</v>
          </cell>
        </row>
        <row r="94">
          <cell r="A94" t="str">
            <v>2200</v>
          </cell>
          <cell r="B94" t="str">
            <v>จันทบุรี</v>
          </cell>
          <cell r="C94">
            <v>1069.75410104</v>
          </cell>
          <cell r="E94">
            <v>5.2357101200000002</v>
          </cell>
          <cell r="F94">
            <v>522.53824212999996</v>
          </cell>
          <cell r="G94">
            <v>48.846575266000002</v>
          </cell>
          <cell r="H94">
            <v>1985.3354694</v>
          </cell>
          <cell r="J94">
            <v>159.21630012</v>
          </cell>
          <cell r="K94">
            <v>12.902005450000001</v>
          </cell>
          <cell r="L94">
            <v>0.64986525699999997</v>
          </cell>
          <cell r="M94">
            <v>3055.08957044</v>
          </cell>
          <cell r="O94">
            <v>164.45201023999999</v>
          </cell>
          <cell r="P94">
            <v>535.44024758</v>
          </cell>
          <cell r="Q94">
            <v>17.526171826999999</v>
          </cell>
        </row>
        <row r="95">
          <cell r="A95" t="str">
            <v>6600</v>
          </cell>
          <cell r="B95" t="str">
            <v>พิจิตร</v>
          </cell>
          <cell r="C95">
            <v>691.81606036999995</v>
          </cell>
          <cell r="E95">
            <v>2.60244176</v>
          </cell>
          <cell r="F95">
            <v>349.85383927999999</v>
          </cell>
          <cell r="G95">
            <v>50.570355231999997</v>
          </cell>
          <cell r="H95">
            <v>1463.8679721000001</v>
          </cell>
          <cell r="J95">
            <v>172.35251855999999</v>
          </cell>
          <cell r="K95">
            <v>28.022335470000002</v>
          </cell>
          <cell r="L95">
            <v>1.914266587</v>
          </cell>
          <cell r="M95">
            <v>2155.6840324700001</v>
          </cell>
          <cell r="O95">
            <v>174.95496032</v>
          </cell>
          <cell r="P95">
            <v>377.87617475000002</v>
          </cell>
          <cell r="Q95">
            <v>17.529293210999999</v>
          </cell>
        </row>
        <row r="96">
          <cell r="A96" t="str">
            <v>9200</v>
          </cell>
          <cell r="B96" t="str">
            <v>ตรัง</v>
          </cell>
          <cell r="C96">
            <v>921.75879471999997</v>
          </cell>
          <cell r="E96">
            <v>5.6802164099999999</v>
          </cell>
          <cell r="F96">
            <v>498.17967911</v>
          </cell>
          <cell r="G96">
            <v>54.046642349999999</v>
          </cell>
          <cell r="H96">
            <v>2127.2182762500001</v>
          </cell>
          <cell r="J96">
            <v>596.49377856000001</v>
          </cell>
          <cell r="K96">
            <v>39.974138680000003</v>
          </cell>
          <cell r="L96">
            <v>1.879174278</v>
          </cell>
          <cell r="M96">
            <v>3048.9770709700001</v>
          </cell>
          <cell r="O96">
            <v>602.17399496999997</v>
          </cell>
          <cell r="P96">
            <v>538.15381778999995</v>
          </cell>
          <cell r="Q96">
            <v>17.650307143999999</v>
          </cell>
        </row>
        <row r="97">
          <cell r="A97" t="str">
            <v>2300</v>
          </cell>
          <cell r="B97" t="str">
            <v>ตราด</v>
          </cell>
          <cell r="C97">
            <v>334.47235282999998</v>
          </cell>
          <cell r="E97">
            <v>1.7715023999999999</v>
          </cell>
          <cell r="F97">
            <v>164.29733160999999</v>
          </cell>
          <cell r="G97">
            <v>49.121348959999999</v>
          </cell>
          <cell r="H97">
            <v>682.70095409999999</v>
          </cell>
          <cell r="J97">
            <v>27.83712178</v>
          </cell>
          <cell r="K97">
            <v>15.74830137</v>
          </cell>
          <cell r="L97">
            <v>2.3067642249999998</v>
          </cell>
          <cell r="M97">
            <v>1017.17330693</v>
          </cell>
          <cell r="O97">
            <v>29.60862418</v>
          </cell>
          <cell r="P97">
            <v>180.04563297999999</v>
          </cell>
          <cell r="Q97">
            <v>17.700585706999998</v>
          </cell>
        </row>
        <row r="98">
          <cell r="A98" t="str">
            <v>8100</v>
          </cell>
          <cell r="B98" t="str">
            <v>กระบี่</v>
          </cell>
          <cell r="C98">
            <v>561.87133962999997</v>
          </cell>
          <cell r="E98">
            <v>3.01640847</v>
          </cell>
          <cell r="F98">
            <v>242.03277299000001</v>
          </cell>
          <cell r="G98">
            <v>43.076191277</v>
          </cell>
          <cell r="H98">
            <v>1122.46188975</v>
          </cell>
          <cell r="J98">
            <v>62.890134250000003</v>
          </cell>
          <cell r="K98">
            <v>66.195484690000001</v>
          </cell>
          <cell r="L98">
            <v>5.8973480790000004</v>
          </cell>
          <cell r="M98">
            <v>1684.3332293799999</v>
          </cell>
          <cell r="O98">
            <v>65.906542720000004</v>
          </cell>
          <cell r="P98">
            <v>308.22825768000001</v>
          </cell>
          <cell r="Q98">
            <v>18.299719575000001</v>
          </cell>
        </row>
        <row r="99">
          <cell r="A99" t="str">
            <v>4300</v>
          </cell>
          <cell r="B99" t="str">
            <v>หนองคาย</v>
          </cell>
          <cell r="C99">
            <v>756.67914842000005</v>
          </cell>
          <cell r="E99">
            <v>2.7341980600000002</v>
          </cell>
          <cell r="F99">
            <v>401.84222800999999</v>
          </cell>
          <cell r="G99">
            <v>53.106026358999998</v>
          </cell>
          <cell r="H99">
            <v>1555.5476392999999</v>
          </cell>
          <cell r="J99">
            <v>363.64589719999998</v>
          </cell>
          <cell r="K99">
            <v>39.350818769999997</v>
          </cell>
          <cell r="L99">
            <v>2.5297083659999999</v>
          </cell>
          <cell r="M99">
            <v>2312.2267877200002</v>
          </cell>
          <cell r="O99">
            <v>366.38009526000002</v>
          </cell>
          <cell r="P99">
            <v>441.19304677999997</v>
          </cell>
          <cell r="Q99">
            <v>19.080872565</v>
          </cell>
        </row>
        <row r="100">
          <cell r="A100" t="str">
            <v>2600</v>
          </cell>
          <cell r="B100" t="str">
            <v>นครนายก</v>
          </cell>
          <cell r="C100">
            <v>517.82766547000006</v>
          </cell>
          <cell r="E100">
            <v>2.5558122999999999</v>
          </cell>
          <cell r="F100">
            <v>231.74696645</v>
          </cell>
          <cell r="G100">
            <v>44.753685812000001</v>
          </cell>
          <cell r="H100">
            <v>826.37893350000002</v>
          </cell>
          <cell r="J100">
            <v>98.760046279999997</v>
          </cell>
          <cell r="K100">
            <v>25.177530730000001</v>
          </cell>
          <cell r="L100">
            <v>3.0467294979999999</v>
          </cell>
          <cell r="M100">
            <v>1344.20659897</v>
          </cell>
          <cell r="O100">
            <v>101.31585858</v>
          </cell>
          <cell r="P100">
            <v>256.92449718</v>
          </cell>
          <cell r="Q100">
            <v>19.113467927999999</v>
          </cell>
        </row>
        <row r="101">
          <cell r="A101" t="str">
            <v>3900</v>
          </cell>
          <cell r="B101" t="str">
            <v>หนองบัวลำภู</v>
          </cell>
          <cell r="C101">
            <v>468.69570035999999</v>
          </cell>
          <cell r="E101">
            <v>1.334943</v>
          </cell>
          <cell r="F101">
            <v>186.81678235000001</v>
          </cell>
          <cell r="G101">
            <v>39.858864122</v>
          </cell>
          <cell r="H101">
            <v>1373.9450872</v>
          </cell>
          <cell r="J101">
            <v>74.896927930000004</v>
          </cell>
          <cell r="K101">
            <v>166.58067105999999</v>
          </cell>
          <cell r="L101">
            <v>12.124259739999999</v>
          </cell>
          <cell r="M101">
            <v>1842.64078756</v>
          </cell>
          <cell r="O101">
            <v>76.231870929999999</v>
          </cell>
          <cell r="P101">
            <v>353.39745341000003</v>
          </cell>
          <cell r="Q101">
            <v>19.178857637</v>
          </cell>
        </row>
        <row r="102">
          <cell r="A102" t="str">
            <v>4100</v>
          </cell>
          <cell r="B102" t="str">
            <v>อุดรธานี</v>
          </cell>
          <cell r="C102">
            <v>2249.4461477200002</v>
          </cell>
          <cell r="E102">
            <v>13.6777067</v>
          </cell>
          <cell r="F102">
            <v>1071.30984317</v>
          </cell>
          <cell r="G102">
            <v>47.625494136</v>
          </cell>
          <cell r="H102">
            <v>3707.0439838000002</v>
          </cell>
          <cell r="J102">
            <v>281.65883015999998</v>
          </cell>
          <cell r="K102">
            <v>88.477223760000001</v>
          </cell>
          <cell r="L102">
            <v>2.386732506</v>
          </cell>
          <cell r="M102">
            <v>5956.4901315200004</v>
          </cell>
          <cell r="O102">
            <v>295.33653686000002</v>
          </cell>
          <cell r="P102">
            <v>1159.78706693</v>
          </cell>
          <cell r="Q102">
            <v>19.470981086999998</v>
          </cell>
        </row>
        <row r="103">
          <cell r="A103" t="str">
            <v>6700</v>
          </cell>
          <cell r="B103" t="str">
            <v>เพชรบูรณ์</v>
          </cell>
          <cell r="C103">
            <v>1177.00662685</v>
          </cell>
          <cell r="E103">
            <v>2.34122684</v>
          </cell>
          <cell r="F103">
            <v>527.58184181000001</v>
          </cell>
          <cell r="G103">
            <v>44.824033253000003</v>
          </cell>
          <cell r="H103">
            <v>1662.2459690999999</v>
          </cell>
          <cell r="J103">
            <v>89.031988400000003</v>
          </cell>
          <cell r="K103">
            <v>29.8708934</v>
          </cell>
          <cell r="L103">
            <v>1.797020053</v>
          </cell>
          <cell r="M103">
            <v>2839.2525959499999</v>
          </cell>
          <cell r="O103">
            <v>91.373215239999993</v>
          </cell>
          <cell r="P103">
            <v>557.45273521000001</v>
          </cell>
          <cell r="Q103">
            <v>19.633784468999998</v>
          </cell>
        </row>
        <row r="104">
          <cell r="A104" t="str">
            <v>6300</v>
          </cell>
          <cell r="B104" t="str">
            <v>ตาก</v>
          </cell>
          <cell r="C104">
            <v>1090.61466621</v>
          </cell>
          <cell r="E104">
            <v>3.3032874799999998</v>
          </cell>
          <cell r="F104">
            <v>468.60253632000001</v>
          </cell>
          <cell r="G104">
            <v>42.966828784</v>
          </cell>
          <cell r="H104">
            <v>1339.2852250000001</v>
          </cell>
          <cell r="J104">
            <v>73.802230539999996</v>
          </cell>
          <cell r="K104">
            <v>21.5804133</v>
          </cell>
          <cell r="L104">
            <v>1.6113381149999999</v>
          </cell>
          <cell r="M104">
            <v>2429.8998912100001</v>
          </cell>
          <cell r="O104">
            <v>77.105518020000005</v>
          </cell>
          <cell r="P104">
            <v>490.18294961999999</v>
          </cell>
          <cell r="Q104">
            <v>20.172968911000002</v>
          </cell>
        </row>
        <row r="105">
          <cell r="A105" t="str">
            <v>9400</v>
          </cell>
          <cell r="B105" t="str">
            <v>ปัตตานี</v>
          </cell>
          <cell r="C105">
            <v>2283.1926501600001</v>
          </cell>
          <cell r="E105">
            <v>7.6529562699999998</v>
          </cell>
          <cell r="F105">
            <v>780.89920296000003</v>
          </cell>
          <cell r="G105">
            <v>34.202072387999998</v>
          </cell>
          <cell r="H105">
            <v>1842.4689229999999</v>
          </cell>
          <cell r="J105">
            <v>352.91420829999998</v>
          </cell>
          <cell r="K105">
            <v>57.424130310000002</v>
          </cell>
          <cell r="L105">
            <v>3.1166946480000002</v>
          </cell>
          <cell r="M105">
            <v>4125.6615731600004</v>
          </cell>
          <cell r="O105">
            <v>360.56716456999999</v>
          </cell>
          <cell r="P105">
            <v>838.32333327000003</v>
          </cell>
          <cell r="Q105">
            <v>20.319730991</v>
          </cell>
        </row>
        <row r="106">
          <cell r="A106" t="str">
            <v>1600</v>
          </cell>
          <cell r="B106" t="str">
            <v>ลพบุรี</v>
          </cell>
          <cell r="C106">
            <v>1501.6814890600001</v>
          </cell>
          <cell r="E106">
            <v>5.9142857800000002</v>
          </cell>
          <cell r="F106">
            <v>555.75569723000001</v>
          </cell>
          <cell r="G106">
            <v>37.008893116000003</v>
          </cell>
          <cell r="H106">
            <v>2307.4249593499999</v>
          </cell>
          <cell r="J106">
            <v>94.459252210000002</v>
          </cell>
          <cell r="K106">
            <v>220.08650398</v>
          </cell>
          <cell r="L106">
            <v>9.5381868470000004</v>
          </cell>
          <cell r="M106">
            <v>3809.1064484100002</v>
          </cell>
          <cell r="O106">
            <v>100.37353799</v>
          </cell>
          <cell r="P106">
            <v>775.84220120999998</v>
          </cell>
          <cell r="Q106">
            <v>20.368089254000001</v>
          </cell>
        </row>
        <row r="107">
          <cell r="A107" t="str">
            <v>5400</v>
          </cell>
          <cell r="B107" t="str">
            <v>แพร่</v>
          </cell>
          <cell r="C107">
            <v>840.70242225000004</v>
          </cell>
          <cell r="E107">
            <v>2.9495184499999998</v>
          </cell>
          <cell r="F107">
            <v>407.28725035000002</v>
          </cell>
          <cell r="G107">
            <v>48.446066000000002</v>
          </cell>
          <cell r="H107">
            <v>1440.4057078999999</v>
          </cell>
          <cell r="J107">
            <v>149.13202121</v>
          </cell>
          <cell r="K107">
            <v>63.980658820000002</v>
          </cell>
          <cell r="L107">
            <v>4.4418498529999999</v>
          </cell>
          <cell r="M107">
            <v>2281.1081301499999</v>
          </cell>
          <cell r="O107">
            <v>152.08153966</v>
          </cell>
          <cell r="P107">
            <v>471.26790917</v>
          </cell>
          <cell r="Q107">
            <v>20.659604117000001</v>
          </cell>
        </row>
        <row r="108">
          <cell r="A108" t="str">
            <v>1900</v>
          </cell>
          <cell r="B108" t="str">
            <v>สระบุรี</v>
          </cell>
          <cell r="C108">
            <v>1074.2922782600001</v>
          </cell>
          <cell r="E108">
            <v>4.1059805899999997</v>
          </cell>
          <cell r="F108">
            <v>525.74778665999997</v>
          </cell>
          <cell r="G108">
            <v>48.938989630999998</v>
          </cell>
          <cell r="H108">
            <v>1567.8038314</v>
          </cell>
          <cell r="J108">
            <v>562.24602026000002</v>
          </cell>
          <cell r="K108">
            <v>22.176277979999998</v>
          </cell>
          <cell r="L108">
            <v>1.4144804049999999</v>
          </cell>
          <cell r="M108">
            <v>2642.0961096599999</v>
          </cell>
          <cell r="O108">
            <v>566.35200084999997</v>
          </cell>
          <cell r="P108">
            <v>547.92406463999998</v>
          </cell>
          <cell r="Q108">
            <v>20.738233655999998</v>
          </cell>
        </row>
        <row r="109">
          <cell r="A109" t="str">
            <v>3400</v>
          </cell>
          <cell r="B109" t="str">
            <v>อุบลราชธานี</v>
          </cell>
          <cell r="C109">
            <v>3212.19369061</v>
          </cell>
          <cell r="E109">
            <v>9.5648675399999998</v>
          </cell>
          <cell r="F109">
            <v>1417.83874784</v>
          </cell>
          <cell r="G109">
            <v>44.139266943000003</v>
          </cell>
          <cell r="H109">
            <v>4771.1402727799996</v>
          </cell>
          <cell r="J109">
            <v>477.42463272999998</v>
          </cell>
          <cell r="K109">
            <v>252.26498484000001</v>
          </cell>
          <cell r="L109">
            <v>5.2873101690000004</v>
          </cell>
          <cell r="M109">
            <v>7983.3339633899996</v>
          </cell>
          <cell r="O109">
            <v>486.98950027000001</v>
          </cell>
          <cell r="P109">
            <v>1670.1037326799999</v>
          </cell>
          <cell r="Q109">
            <v>20.919878090000001</v>
          </cell>
        </row>
        <row r="110">
          <cell r="A110" t="str">
            <v>7000</v>
          </cell>
          <cell r="B110" t="str">
            <v>ราชบุรี</v>
          </cell>
          <cell r="C110">
            <v>1641.9468192899999</v>
          </cell>
          <cell r="E110">
            <v>4.9340747399999998</v>
          </cell>
          <cell r="F110">
            <v>756.22140598999999</v>
          </cell>
          <cell r="G110">
            <v>46.056388495999997</v>
          </cell>
          <cell r="H110">
            <v>2848.8077524999999</v>
          </cell>
          <cell r="J110">
            <v>657.06500578999999</v>
          </cell>
          <cell r="K110">
            <v>183.63351299999999</v>
          </cell>
          <cell r="L110">
            <v>6.4459777200000001</v>
          </cell>
          <cell r="M110">
            <v>4490.7545717900002</v>
          </cell>
          <cell r="O110">
            <v>661.99908053000001</v>
          </cell>
          <cell r="P110">
            <v>939.85491898999999</v>
          </cell>
          <cell r="Q110">
            <v>20.928663634999999</v>
          </cell>
        </row>
        <row r="111">
          <cell r="A111" t="str">
            <v>4600</v>
          </cell>
          <cell r="B111" t="str">
            <v>กาฬสินธุ์</v>
          </cell>
          <cell r="C111">
            <v>1294.95172067</v>
          </cell>
          <cell r="E111">
            <v>3.1156974200000001</v>
          </cell>
          <cell r="F111">
            <v>655.11534725000001</v>
          </cell>
          <cell r="G111">
            <v>50.589943763000001</v>
          </cell>
          <cell r="H111">
            <v>2189.1554743500001</v>
          </cell>
          <cell r="J111">
            <v>157.29124972</v>
          </cell>
          <cell r="K111">
            <v>85.28284721</v>
          </cell>
          <cell r="L111">
            <v>3.8956962270000002</v>
          </cell>
          <cell r="M111">
            <v>3484.1071950199998</v>
          </cell>
          <cell r="O111">
            <v>160.40694714</v>
          </cell>
          <cell r="P111">
            <v>740.39819446000001</v>
          </cell>
          <cell r="Q111">
            <v>21.25072947</v>
          </cell>
        </row>
        <row r="112">
          <cell r="A112" t="str">
            <v>1300</v>
          </cell>
          <cell r="B112" t="str">
            <v>ปทุมธานี</v>
          </cell>
          <cell r="C112">
            <v>1853.9242387500001</v>
          </cell>
          <cell r="E112">
            <v>6.7378814499999997</v>
          </cell>
          <cell r="F112">
            <v>784.24204125999995</v>
          </cell>
          <cell r="G112">
            <v>42.301730829999997</v>
          </cell>
          <cell r="H112">
            <v>1888.953608</v>
          </cell>
          <cell r="J112">
            <v>127.50112832000001</v>
          </cell>
          <cell r="K112">
            <v>11.385572270000001</v>
          </cell>
          <cell r="L112">
            <v>0.60274493900000004</v>
          </cell>
          <cell r="M112">
            <v>3742.8778467500001</v>
          </cell>
          <cell r="O112">
            <v>134.23900977</v>
          </cell>
          <cell r="P112">
            <v>795.62761352999996</v>
          </cell>
          <cell r="Q112">
            <v>21.257108729999999</v>
          </cell>
        </row>
        <row r="113">
          <cell r="A113" t="str">
            <v>9600</v>
          </cell>
          <cell r="B113" t="str">
            <v>นราธิวาส</v>
          </cell>
          <cell r="C113">
            <v>2096.4834013599998</v>
          </cell>
          <cell r="E113">
            <v>6.6336239700000004</v>
          </cell>
          <cell r="F113">
            <v>895.77065094</v>
          </cell>
          <cell r="G113">
            <v>42.727295163000001</v>
          </cell>
          <cell r="H113">
            <v>2773.1570274999999</v>
          </cell>
          <cell r="J113">
            <v>507.99799982000002</v>
          </cell>
          <cell r="K113">
            <v>142.42812189</v>
          </cell>
          <cell r="L113">
            <v>5.1359558969999997</v>
          </cell>
          <cell r="M113">
            <v>4869.6404288599997</v>
          </cell>
          <cell r="O113">
            <v>514.63162379000005</v>
          </cell>
          <cell r="P113">
            <v>1038.1987728300001</v>
          </cell>
          <cell r="Q113">
            <v>21.319824081</v>
          </cell>
        </row>
        <row r="114">
          <cell r="A114" t="str">
            <v>2100</v>
          </cell>
          <cell r="B114" t="str">
            <v>ระยอง</v>
          </cell>
          <cell r="C114">
            <v>2396.2981427099999</v>
          </cell>
          <cell r="E114">
            <v>24.562597180000001</v>
          </cell>
          <cell r="F114">
            <v>975.88698199999999</v>
          </cell>
          <cell r="G114">
            <v>40.724773124000002</v>
          </cell>
          <cell r="H114">
            <v>2277.0919864000002</v>
          </cell>
          <cell r="J114">
            <v>124.07070174</v>
          </cell>
          <cell r="K114">
            <v>22.857483460000001</v>
          </cell>
          <cell r="L114">
            <v>1.0038014980000001</v>
          </cell>
          <cell r="M114">
            <v>4673.3901291100001</v>
          </cell>
          <cell r="O114">
            <v>148.63329891999999</v>
          </cell>
          <cell r="P114">
            <v>998.74446546000001</v>
          </cell>
          <cell r="Q114">
            <v>21.370877197999999</v>
          </cell>
        </row>
        <row r="115">
          <cell r="A115" t="str">
            <v>4900</v>
          </cell>
          <cell r="B115" t="str">
            <v>มุกดาหาร</v>
          </cell>
          <cell r="C115">
            <v>455.41210211999999</v>
          </cell>
          <cell r="E115">
            <v>2.8901439999999998</v>
          </cell>
          <cell r="F115">
            <v>203.05195076999999</v>
          </cell>
          <cell r="G115">
            <v>44.586419601999999</v>
          </cell>
          <cell r="H115">
            <v>1266.968341</v>
          </cell>
          <cell r="J115">
            <v>120.61238364</v>
          </cell>
          <cell r="K115">
            <v>165.86557766000001</v>
          </cell>
          <cell r="L115">
            <v>13.091532937</v>
          </cell>
          <cell r="M115">
            <v>1722.3804431200001</v>
          </cell>
          <cell r="O115">
            <v>123.50252764</v>
          </cell>
          <cell r="P115">
            <v>368.91752843</v>
          </cell>
          <cell r="Q115">
            <v>21.419050006999999</v>
          </cell>
        </row>
        <row r="116">
          <cell r="A116" t="str">
            <v>3600</v>
          </cell>
          <cell r="B116" t="str">
            <v>ชัยภูมิ</v>
          </cell>
          <cell r="C116">
            <v>1290.6597618400001</v>
          </cell>
          <cell r="E116">
            <v>2.7739994299999999</v>
          </cell>
          <cell r="F116">
            <v>628.16310248000002</v>
          </cell>
          <cell r="G116">
            <v>48.669922241000002</v>
          </cell>
          <cell r="H116">
            <v>3119.0270703000001</v>
          </cell>
          <cell r="J116">
            <v>288.92894565</v>
          </cell>
          <cell r="K116">
            <v>322.77424579000001</v>
          </cell>
          <cell r="L116">
            <v>10.348555447000001</v>
          </cell>
          <cell r="M116">
            <v>4409.6868321399998</v>
          </cell>
          <cell r="O116">
            <v>291.70294508000001</v>
          </cell>
          <cell r="P116">
            <v>950.93734827000003</v>
          </cell>
          <cell r="Q116">
            <v>21.564736555</v>
          </cell>
        </row>
        <row r="117">
          <cell r="A117" t="str">
            <v>4700</v>
          </cell>
          <cell r="B117" t="str">
            <v>สกลนคร</v>
          </cell>
          <cell r="C117">
            <v>1498.9623304700001</v>
          </cell>
          <cell r="E117">
            <v>9.8030972100000007</v>
          </cell>
          <cell r="F117">
            <v>690.81259267999997</v>
          </cell>
          <cell r="G117">
            <v>46.086054240999999</v>
          </cell>
          <cell r="H117">
            <v>4265.3384001499999</v>
          </cell>
          <cell r="J117">
            <v>154.29603878</v>
          </cell>
          <cell r="K117">
            <v>597.05178174000002</v>
          </cell>
          <cell r="L117">
            <v>13.997758811000001</v>
          </cell>
          <cell r="M117">
            <v>5764.3007306199997</v>
          </cell>
          <cell r="O117">
            <v>164.09913599000001</v>
          </cell>
          <cell r="P117">
            <v>1287.8643744200001</v>
          </cell>
          <cell r="Q117">
            <v>22.342074687</v>
          </cell>
        </row>
        <row r="118">
          <cell r="A118" t="str">
            <v>8500</v>
          </cell>
          <cell r="B118" t="str">
            <v>ระนอง</v>
          </cell>
          <cell r="C118">
            <v>362.27924512999999</v>
          </cell>
          <cell r="E118">
            <v>3.6277174900000002</v>
          </cell>
          <cell r="F118">
            <v>181.29364079999999</v>
          </cell>
          <cell r="G118">
            <v>50.042513679000002</v>
          </cell>
          <cell r="H118">
            <v>510.60892999999999</v>
          </cell>
          <cell r="J118">
            <v>86.201981009999997</v>
          </cell>
          <cell r="K118">
            <v>15.903752069999999</v>
          </cell>
          <cell r="L118">
            <v>3.1146639110000001</v>
          </cell>
          <cell r="M118">
            <v>872.88817513000004</v>
          </cell>
          <cell r="O118">
            <v>89.829698500000006</v>
          </cell>
          <cell r="P118">
            <v>197.19739286999999</v>
          </cell>
          <cell r="Q118">
            <v>22.591369489000002</v>
          </cell>
        </row>
        <row r="119">
          <cell r="A119" t="str">
            <v>2700</v>
          </cell>
          <cell r="B119" t="str">
            <v>สระแก้ว</v>
          </cell>
          <cell r="C119">
            <v>958.61098069000002</v>
          </cell>
          <cell r="E119">
            <v>2.7288741500000002</v>
          </cell>
          <cell r="F119">
            <v>495.56986454000003</v>
          </cell>
          <cell r="G119">
            <v>51.696660534999999</v>
          </cell>
          <cell r="H119">
            <v>1346.2470611000001</v>
          </cell>
          <cell r="J119">
            <v>234.54945709</v>
          </cell>
          <cell r="K119">
            <v>34.456022410000003</v>
          </cell>
          <cell r="L119">
            <v>2.559413009</v>
          </cell>
          <cell r="M119">
            <v>2304.8580417899998</v>
          </cell>
          <cell r="O119">
            <v>237.27833124</v>
          </cell>
          <cell r="P119">
            <v>530.02588694999997</v>
          </cell>
          <cell r="Q119">
            <v>22.996031744</v>
          </cell>
        </row>
        <row r="120">
          <cell r="A120" t="str">
            <v>1400</v>
          </cell>
          <cell r="B120" t="str">
            <v>พระนครศรีอยุธยา</v>
          </cell>
          <cell r="C120">
            <v>1597.49505946</v>
          </cell>
          <cell r="E120">
            <v>8.8547883699999996</v>
          </cell>
          <cell r="F120">
            <v>804.00100072999999</v>
          </cell>
          <cell r="G120">
            <v>50.328856792000003</v>
          </cell>
          <cell r="H120">
            <v>4116.2055932000003</v>
          </cell>
          <cell r="J120">
            <v>1318.5233902800001</v>
          </cell>
          <cell r="K120">
            <v>520.39635680000004</v>
          </cell>
          <cell r="L120">
            <v>12.642623042</v>
          </cell>
          <cell r="M120">
            <v>5713.7006526599998</v>
          </cell>
          <cell r="O120">
            <v>1327.3781786500001</v>
          </cell>
          <cell r="P120">
            <v>1324.3973575299999</v>
          </cell>
          <cell r="Q120">
            <v>23.17932699</v>
          </cell>
        </row>
        <row r="121">
          <cell r="A121" t="str">
            <v>1700</v>
          </cell>
          <cell r="B121" t="str">
            <v>สิงห์บุรี</v>
          </cell>
          <cell r="C121">
            <v>443.05728259</v>
          </cell>
          <cell r="E121">
            <v>2.9769766799999999</v>
          </cell>
          <cell r="F121">
            <v>247.14696985</v>
          </cell>
          <cell r="G121">
            <v>55.782170739999998</v>
          </cell>
          <cell r="H121">
            <v>683.55160853999996</v>
          </cell>
          <cell r="J121">
            <v>25.981198450000001</v>
          </cell>
          <cell r="K121">
            <v>14.61420697</v>
          </cell>
          <cell r="L121">
            <v>2.1379815049999999</v>
          </cell>
          <cell r="M121">
            <v>1126.6088911300001</v>
          </cell>
          <cell r="O121">
            <v>28.958175130000001</v>
          </cell>
          <cell r="P121">
            <v>261.76117682</v>
          </cell>
          <cell r="Q121">
            <v>23.234432008999999</v>
          </cell>
        </row>
        <row r="122">
          <cell r="A122" t="str">
            <v>6500</v>
          </cell>
          <cell r="B122" t="str">
            <v>พิษณุโลก</v>
          </cell>
          <cell r="C122">
            <v>2789.1594980999998</v>
          </cell>
          <cell r="E122">
            <v>9.2813244800000003</v>
          </cell>
          <cell r="F122">
            <v>1179.15850058</v>
          </cell>
          <cell r="G122">
            <v>42.276481549000003</v>
          </cell>
          <cell r="H122">
            <v>3285.3531760000001</v>
          </cell>
          <cell r="J122">
            <v>360.56225416000001</v>
          </cell>
          <cell r="K122">
            <v>274.84260307</v>
          </cell>
          <cell r="L122">
            <v>8.3656942910000005</v>
          </cell>
          <cell r="M122">
            <v>6074.5126741000004</v>
          </cell>
          <cell r="O122">
            <v>369.84357863999998</v>
          </cell>
          <cell r="P122">
            <v>1454.00110365</v>
          </cell>
          <cell r="Q122">
            <v>23.936094657000002</v>
          </cell>
        </row>
        <row r="123">
          <cell r="A123" t="str">
            <v>7300</v>
          </cell>
          <cell r="B123" t="str">
            <v>นครปฐม</v>
          </cell>
          <cell r="C123">
            <v>1728.55900612</v>
          </cell>
          <cell r="E123">
            <v>24.00548787</v>
          </cell>
          <cell r="F123">
            <v>786.96606918999998</v>
          </cell>
          <cell r="G123">
            <v>45.527289863999997</v>
          </cell>
          <cell r="H123">
            <v>1635.0744529999999</v>
          </cell>
          <cell r="J123">
            <v>90.214424579999999</v>
          </cell>
          <cell r="K123">
            <v>32.009885830000002</v>
          </cell>
          <cell r="L123">
            <v>1.957702034</v>
          </cell>
          <cell r="M123">
            <v>3363.6334591200002</v>
          </cell>
          <cell r="O123">
            <v>114.21991245</v>
          </cell>
          <cell r="P123">
            <v>818.97595502000001</v>
          </cell>
          <cell r="Q123">
            <v>24.347954821999998</v>
          </cell>
        </row>
        <row r="124">
          <cell r="A124" t="str">
            <v>3300</v>
          </cell>
          <cell r="B124" t="str">
            <v>ศรีสะเกษ</v>
          </cell>
          <cell r="C124">
            <v>1886.82658532</v>
          </cell>
          <cell r="E124">
            <v>4.1669712600000004</v>
          </cell>
          <cell r="F124">
            <v>1096.74156791</v>
          </cell>
          <cell r="G124">
            <v>58.126251582999998</v>
          </cell>
          <cell r="H124">
            <v>2597.8119491000002</v>
          </cell>
          <cell r="J124">
            <v>309.50272553999997</v>
          </cell>
          <cell r="K124">
            <v>22.270022650000001</v>
          </cell>
          <cell r="L124">
            <v>0.85726076699999998</v>
          </cell>
          <cell r="M124">
            <v>4484.6385344199998</v>
          </cell>
          <cell r="O124">
            <v>313.6696968</v>
          </cell>
          <cell r="P124">
            <v>1119.0115905600001</v>
          </cell>
          <cell r="Q124">
            <v>24.952102202999999</v>
          </cell>
        </row>
        <row r="125">
          <cell r="A125" t="str">
            <v>4400</v>
          </cell>
          <cell r="B125" t="str">
            <v>มหาสารคาม</v>
          </cell>
          <cell r="C125">
            <v>1781.25138021</v>
          </cell>
          <cell r="E125">
            <v>1.14183908</v>
          </cell>
          <cell r="F125">
            <v>927.94939613999998</v>
          </cell>
          <cell r="G125">
            <v>52.095364328999999</v>
          </cell>
          <cell r="H125">
            <v>2006.0258851000001</v>
          </cell>
          <cell r="J125">
            <v>161.76011023000001</v>
          </cell>
          <cell r="K125">
            <v>19.273964410000001</v>
          </cell>
          <cell r="L125">
            <v>0.96080337500000002</v>
          </cell>
          <cell r="M125">
            <v>3787.2772653100001</v>
          </cell>
          <cell r="O125">
            <v>162.90194930999999</v>
          </cell>
          <cell r="P125">
            <v>947.22336055000005</v>
          </cell>
          <cell r="Q125">
            <v>25.010668462000002</v>
          </cell>
        </row>
        <row r="126">
          <cell r="A126" t="str">
            <v>7500</v>
          </cell>
          <cell r="B126" t="str">
            <v>สมุทรสงคราม</v>
          </cell>
          <cell r="C126">
            <v>318.86313601000001</v>
          </cell>
          <cell r="E126">
            <v>3.2984402899999998</v>
          </cell>
          <cell r="F126">
            <v>165.70198263</v>
          </cell>
          <cell r="G126">
            <v>51.966490923000002</v>
          </cell>
          <cell r="H126">
            <v>522.74642400000005</v>
          </cell>
          <cell r="J126">
            <v>53.965563019999998</v>
          </cell>
          <cell r="K126">
            <v>49.573908430000003</v>
          </cell>
          <cell r="L126">
            <v>9.4833567779999992</v>
          </cell>
          <cell r="M126">
            <v>841.60956001</v>
          </cell>
          <cell r="O126">
            <v>57.26400331</v>
          </cell>
          <cell r="P126">
            <v>215.27589105999999</v>
          </cell>
          <cell r="Q126">
            <v>25.579069118</v>
          </cell>
        </row>
        <row r="127">
          <cell r="A127" t="str">
            <v>1100</v>
          </cell>
          <cell r="B127" t="str">
            <v>สมุทรปราการ</v>
          </cell>
          <cell r="C127">
            <v>1149.9493665499999</v>
          </cell>
          <cell r="E127">
            <v>10.346145569999999</v>
          </cell>
          <cell r="F127">
            <v>605.43609513000001</v>
          </cell>
          <cell r="G127">
            <v>52.648935051999999</v>
          </cell>
          <cell r="H127">
            <v>1237.4281490000001</v>
          </cell>
          <cell r="J127">
            <v>53.847193650000001</v>
          </cell>
          <cell r="K127">
            <v>24.913141899999999</v>
          </cell>
          <cell r="L127">
            <v>2.013300079</v>
          </cell>
          <cell r="M127">
            <v>2387.3775155500002</v>
          </cell>
          <cell r="O127">
            <v>64.193339219999999</v>
          </cell>
          <cell r="P127">
            <v>630.34923703000004</v>
          </cell>
          <cell r="Q127">
            <v>26.403416841999999</v>
          </cell>
        </row>
        <row r="128">
          <cell r="A128" t="str">
            <v>8200</v>
          </cell>
          <cell r="B128" t="str">
            <v>พังงา</v>
          </cell>
          <cell r="C128">
            <v>542.93810017999999</v>
          </cell>
          <cell r="E128">
            <v>2.9147925099999998</v>
          </cell>
          <cell r="F128">
            <v>288.91608217999999</v>
          </cell>
          <cell r="G128">
            <v>53.213447735999999</v>
          </cell>
          <cell r="H128">
            <v>689.32219299999997</v>
          </cell>
          <cell r="J128">
            <v>103.350677</v>
          </cell>
          <cell r="K128">
            <v>46.826024869999998</v>
          </cell>
          <cell r="L128">
            <v>6.7930534290000004</v>
          </cell>
          <cell r="M128">
            <v>1232.26029318</v>
          </cell>
          <cell r="O128">
            <v>106.26546951</v>
          </cell>
          <cell r="P128">
            <v>335.74210705000002</v>
          </cell>
          <cell r="Q128">
            <v>27.246037944000001</v>
          </cell>
        </row>
        <row r="129">
          <cell r="A129" t="str">
            <v>6400</v>
          </cell>
          <cell r="B129" t="str">
            <v>สุโขทัย</v>
          </cell>
          <cell r="C129">
            <v>792.71509360000005</v>
          </cell>
          <cell r="E129">
            <v>5.0209327500000001</v>
          </cell>
          <cell r="F129">
            <v>462.01215278000001</v>
          </cell>
          <cell r="G129">
            <v>58.282244972000001</v>
          </cell>
          <cell r="H129">
            <v>1895.3684920000001</v>
          </cell>
          <cell r="J129">
            <v>284.6913131</v>
          </cell>
          <cell r="K129">
            <v>279.65281737999999</v>
          </cell>
          <cell r="L129">
            <v>14.754535519999999</v>
          </cell>
          <cell r="M129">
            <v>2688.0835855999999</v>
          </cell>
          <cell r="O129">
            <v>289.71224584999999</v>
          </cell>
          <cell r="P129">
            <v>741.66497016000005</v>
          </cell>
          <cell r="Q129">
            <v>27.590844798999999</v>
          </cell>
        </row>
        <row r="130">
          <cell r="A130" t="str">
            <v>8300</v>
          </cell>
          <cell r="B130" t="str">
            <v>ภูเก็ต</v>
          </cell>
          <cell r="C130">
            <v>942.64840508999998</v>
          </cell>
          <cell r="E130">
            <v>5.7708044100000002</v>
          </cell>
          <cell r="F130">
            <v>511.15389441000002</v>
          </cell>
          <cell r="G130">
            <v>54.225296690999997</v>
          </cell>
          <cell r="H130">
            <v>1055.098076</v>
          </cell>
          <cell r="J130">
            <v>145.52016660999999</v>
          </cell>
          <cell r="K130">
            <v>45.0654264</v>
          </cell>
          <cell r="L130">
            <v>4.2712073339999996</v>
          </cell>
          <cell r="M130">
            <v>1997.7464810900001</v>
          </cell>
          <cell r="O130">
            <v>151.29097102</v>
          </cell>
          <cell r="P130">
            <v>556.21932081</v>
          </cell>
          <cell r="Q130">
            <v>27.842337658000002</v>
          </cell>
        </row>
        <row r="131">
          <cell r="A131" t="str">
            <v>1200</v>
          </cell>
          <cell r="B131" t="str">
            <v>นนทบุรี</v>
          </cell>
          <cell r="C131">
            <v>1936.7836964999999</v>
          </cell>
          <cell r="E131">
            <v>16.6106263</v>
          </cell>
          <cell r="F131">
            <v>997.78515574000005</v>
          </cell>
          <cell r="G131">
            <v>51.517635012</v>
          </cell>
          <cell r="H131">
            <v>3023.4344584099999</v>
          </cell>
          <cell r="J131">
            <v>840.65376160999995</v>
          </cell>
          <cell r="K131">
            <v>450.79913980999999</v>
          </cell>
          <cell r="L131">
            <v>14.910167427999999</v>
          </cell>
          <cell r="M131">
            <v>4960.2181549099996</v>
          </cell>
          <cell r="O131">
            <v>857.26438790999998</v>
          </cell>
          <cell r="P131">
            <v>1448.58429555</v>
          </cell>
          <cell r="Q131">
            <v>29.204044062000001</v>
          </cell>
        </row>
        <row r="132">
          <cell r="A132" t="str">
            <v>2000</v>
          </cell>
          <cell r="B132" t="str">
            <v>ชลบุรี</v>
          </cell>
          <cell r="C132">
            <v>3713.2402171200001</v>
          </cell>
          <cell r="E132">
            <v>23.69468449</v>
          </cell>
          <cell r="F132">
            <v>2404.5596851199998</v>
          </cell>
          <cell r="G132">
            <v>64.756372992999999</v>
          </cell>
          <cell r="H132">
            <v>5537.5827898999996</v>
          </cell>
          <cell r="J132">
            <v>641.13785860999997</v>
          </cell>
          <cell r="K132">
            <v>575.09743992999995</v>
          </cell>
          <cell r="L132">
            <v>10.385351547000001</v>
          </cell>
          <cell r="M132">
            <v>9250.8230070200007</v>
          </cell>
          <cell r="O132">
            <v>664.83254309999995</v>
          </cell>
          <cell r="P132">
            <v>2979.6571250500001</v>
          </cell>
          <cell r="Q132">
            <v>32.209643647999997</v>
          </cell>
        </row>
        <row r="133">
          <cell r="A133" t="str">
            <v>3000</v>
          </cell>
          <cell r="B133" t="str">
            <v>นครราชสีมา</v>
          </cell>
          <cell r="C133">
            <v>5181.0026799400002</v>
          </cell>
          <cell r="E133">
            <v>19.310496830000002</v>
          </cell>
          <cell r="F133">
            <v>2757.5341830000002</v>
          </cell>
          <cell r="G133">
            <v>53.223948206999999</v>
          </cell>
          <cell r="H133">
            <v>7495.9727387900002</v>
          </cell>
          <cell r="J133">
            <v>258.25561521999998</v>
          </cell>
          <cell r="K133">
            <v>1347.8650476400001</v>
          </cell>
          <cell r="L133">
            <v>17.981189295</v>
          </cell>
          <cell r="M133">
            <v>12676.97541873</v>
          </cell>
          <cell r="O133">
            <v>277.56611205000002</v>
          </cell>
          <cell r="P133">
            <v>4105.3992306399996</v>
          </cell>
          <cell r="Q133">
            <v>32.384690315</v>
          </cell>
        </row>
        <row r="134">
          <cell r="A134" t="str">
            <v>7400</v>
          </cell>
          <cell r="B134" t="str">
            <v>สมุทรสาคร</v>
          </cell>
          <cell r="C134">
            <v>754.88201069000002</v>
          </cell>
          <cell r="E134">
            <v>2.1012513400000001</v>
          </cell>
          <cell r="F134">
            <v>480.75534765999998</v>
          </cell>
          <cell r="G134">
            <v>63.686157684999998</v>
          </cell>
          <cell r="H134">
            <v>759.63686099999995</v>
          </cell>
          <cell r="J134">
            <v>33.847746809999997</v>
          </cell>
          <cell r="K134">
            <v>14.36430985</v>
          </cell>
          <cell r="L134">
            <v>1.89094429</v>
          </cell>
          <cell r="M134">
            <v>1514.51887169</v>
          </cell>
          <cell r="O134">
            <v>35.948998150000001</v>
          </cell>
          <cell r="P134">
            <v>495.11965751000002</v>
          </cell>
          <cell r="Q134">
            <v>32.691547577999998</v>
          </cell>
        </row>
        <row r="135">
          <cell r="A135" t="str">
            <v>5700</v>
          </cell>
          <cell r="B135" t="str">
            <v>เชียงราย</v>
          </cell>
          <cell r="C135">
            <v>2446.6398765499998</v>
          </cell>
          <cell r="E135">
            <v>7.9425845300000004</v>
          </cell>
          <cell r="F135">
            <v>1411.6809258200001</v>
          </cell>
          <cell r="G135">
            <v>57.698762264000003</v>
          </cell>
          <cell r="H135">
            <v>3897.862967</v>
          </cell>
          <cell r="J135">
            <v>335.70683315999997</v>
          </cell>
          <cell r="K135">
            <v>667.85107230999995</v>
          </cell>
          <cell r="L135">
            <v>17.133775045</v>
          </cell>
          <cell r="M135">
            <v>6344.5028435499999</v>
          </cell>
          <cell r="O135">
            <v>343.64941769000001</v>
          </cell>
          <cell r="P135">
            <v>2079.5319981299999</v>
          </cell>
          <cell r="Q135">
            <v>32.776910176000001</v>
          </cell>
        </row>
        <row r="136">
          <cell r="A136" t="str">
            <v>5600</v>
          </cell>
          <cell r="B136" t="str">
            <v>พะเยา</v>
          </cell>
          <cell r="C136">
            <v>1148.3440068800001</v>
          </cell>
          <cell r="E136">
            <v>4.7001705200000004</v>
          </cell>
          <cell r="F136">
            <v>742.38019122000003</v>
          </cell>
          <cell r="G136">
            <v>64.647891814000005</v>
          </cell>
          <cell r="H136">
            <v>1568.884262</v>
          </cell>
          <cell r="J136">
            <v>8.6611339300000001</v>
          </cell>
          <cell r="K136">
            <v>359.90905354</v>
          </cell>
          <cell r="L136">
            <v>22.940446422000001</v>
          </cell>
          <cell r="M136">
            <v>2717.2282688800001</v>
          </cell>
          <cell r="O136">
            <v>13.36130445</v>
          </cell>
          <cell r="P136">
            <v>1102.28924476</v>
          </cell>
          <cell r="Q136">
            <v>40.566678088000003</v>
          </cell>
        </row>
        <row r="137">
          <cell r="A137" t="str">
            <v>4000</v>
          </cell>
          <cell r="B137" t="str">
            <v>ขอนแก่น</v>
          </cell>
          <cell r="C137">
            <v>5260.2521459500003</v>
          </cell>
          <cell r="E137">
            <v>18.672321459999999</v>
          </cell>
          <cell r="F137">
            <v>3714.5835970100002</v>
          </cell>
          <cell r="G137">
            <v>70.616074932000004</v>
          </cell>
          <cell r="H137">
            <v>6210.4796403</v>
          </cell>
          <cell r="J137">
            <v>935.85657098000001</v>
          </cell>
          <cell r="K137">
            <v>1005.10007837</v>
          </cell>
          <cell r="L137">
            <v>16.183936452000001</v>
          </cell>
          <cell r="M137">
            <v>11470.73178625</v>
          </cell>
          <cell r="O137">
            <v>954.52889244000005</v>
          </cell>
          <cell r="P137">
            <v>4719.6836753799998</v>
          </cell>
          <cell r="Q137">
            <v>41.145445324000001</v>
          </cell>
        </row>
        <row r="138">
          <cell r="A138" t="str">
            <v>9000</v>
          </cell>
          <cell r="B138" t="str">
            <v>สงขลา</v>
          </cell>
          <cell r="C138">
            <v>6526.6351082399997</v>
          </cell>
          <cell r="E138">
            <v>35.21663951</v>
          </cell>
          <cell r="F138">
            <v>4310.2051220900003</v>
          </cell>
          <cell r="G138">
            <v>66.040234372</v>
          </cell>
          <cell r="H138">
            <v>7266.7941558399998</v>
          </cell>
          <cell r="J138">
            <v>1133.88205943</v>
          </cell>
          <cell r="K138">
            <v>1635.98988044</v>
          </cell>
          <cell r="L138">
            <v>22.513227227000002</v>
          </cell>
          <cell r="M138">
            <v>13793.429264079999</v>
          </cell>
          <cell r="O138">
            <v>1169.0986989400001</v>
          </cell>
          <cell r="P138">
            <v>5946.1950025300002</v>
          </cell>
          <cell r="Q138">
            <v>43.108895465000003</v>
          </cell>
        </row>
        <row r="139">
          <cell r="A139" t="str">
            <v>5000</v>
          </cell>
          <cell r="B139" t="str">
            <v>เชียงใหม่</v>
          </cell>
          <cell r="C139">
            <v>7167.9587375199999</v>
          </cell>
          <cell r="E139">
            <v>22.072290429999999</v>
          </cell>
          <cell r="F139">
            <v>4847.5881505699999</v>
          </cell>
          <cell r="G139">
            <v>67.628572207000005</v>
          </cell>
          <cell r="H139">
            <v>7739.4383870000001</v>
          </cell>
          <cell r="J139">
            <v>1020.9988684</v>
          </cell>
          <cell r="K139">
            <v>1988.5932929600001</v>
          </cell>
          <cell r="L139">
            <v>25.694284178</v>
          </cell>
          <cell r="M139">
            <v>14907.397124519999</v>
          </cell>
          <cell r="O139">
            <v>1043.0711588300001</v>
          </cell>
          <cell r="P139">
            <v>6836.1814435300003</v>
          </cell>
          <cell r="Q139">
            <v>45.857646283999998</v>
          </cell>
        </row>
        <row r="140">
          <cell r="A140" t="str">
            <v>8000</v>
          </cell>
          <cell r="B140" t="str">
            <v>นครศรีธรรมราช</v>
          </cell>
          <cell r="C140">
            <v>5185.3369658299998</v>
          </cell>
          <cell r="E140">
            <v>4.8723153400000001</v>
          </cell>
          <cell r="F140">
            <v>3662.15418172</v>
          </cell>
          <cell r="G140">
            <v>70.625191880000003</v>
          </cell>
          <cell r="H140">
            <v>4457.9491088799996</v>
          </cell>
          <cell r="J140">
            <v>153.64115258999999</v>
          </cell>
          <cell r="K140">
            <v>1081.8550804900001</v>
          </cell>
          <cell r="L140">
            <v>24.267999792000001</v>
          </cell>
          <cell r="M140">
            <v>9643.2860747100003</v>
          </cell>
          <cell r="O140">
            <v>158.51346792999999</v>
          </cell>
          <cell r="P140">
            <v>4744.0092622100001</v>
          </cell>
          <cell r="Q140">
            <v>49.194944808999999</v>
          </cell>
        </row>
        <row r="141">
          <cell r="A141" t="str">
            <v>กระทรวง</v>
          </cell>
          <cell r="B141" t="str">
            <v/>
          </cell>
        </row>
        <row r="142">
          <cell r="A142" t="str">
            <v>กรม</v>
          </cell>
          <cell r="B142" t="str">
            <v/>
          </cell>
        </row>
        <row r="143">
          <cell r="A143" t="str">
            <v>กลุ่มลักษณะงาน</v>
          </cell>
          <cell r="B143" t="str">
            <v/>
          </cell>
        </row>
        <row r="144">
          <cell r="A144" t="str">
            <v>งบพัฒนา/งบปกติ</v>
          </cell>
          <cell r="B144" t="str">
            <v/>
          </cell>
        </row>
        <row r="145">
          <cell r="A145" t="str">
            <v>งาน / โครงการ</v>
          </cell>
          <cell r="B145" t="str">
            <v/>
          </cell>
        </row>
        <row r="146">
          <cell r="A146" t="str">
            <v>Fund แบบย่อ</v>
          </cell>
          <cell r="B146" t="str">
            <v/>
          </cell>
        </row>
        <row r="147">
          <cell r="A147" t="str">
            <v>ด้าน</v>
          </cell>
          <cell r="B147" t="str">
            <v/>
          </cell>
        </row>
        <row r="148">
          <cell r="A148" t="str">
            <v>ด้าน_ลักษณะงาน</v>
          </cell>
          <cell r="B148" t="str">
            <v/>
          </cell>
        </row>
        <row r="149">
          <cell r="A149" t="str">
            <v>แนวจัดสรรย่อย</v>
          </cell>
          <cell r="B149" t="str">
            <v/>
          </cell>
        </row>
        <row r="150">
          <cell r="A150" t="str">
            <v>แนวจัดสรรหลัก</v>
          </cell>
          <cell r="B150" t="str">
            <v/>
          </cell>
        </row>
        <row r="151">
          <cell r="A151" t="str">
            <v>เป้าหมายกระทรวง</v>
          </cell>
          <cell r="B151" t="str">
            <v/>
          </cell>
        </row>
        <row r="152">
          <cell r="A152" t="str">
            <v>เป้าหมายการจัดสรร</v>
          </cell>
          <cell r="B152" t="str">
            <v/>
          </cell>
        </row>
        <row r="153">
          <cell r="A153" t="str">
            <v>เป้าหมายหน่วยงาน</v>
          </cell>
          <cell r="B153" t="str">
            <v/>
          </cell>
        </row>
        <row r="154">
          <cell r="A154" t="str">
            <v>ผลผลิต/โครงการ</v>
          </cell>
          <cell r="B154" t="str">
            <v>ผลผลิต/โครงการ งบฯ เพิ่มเติมกลางปี 52</v>
          </cell>
        </row>
        <row r="155">
          <cell r="A155" t="str">
            <v>แผนงบประมาณ</v>
          </cell>
          <cell r="B155" t="str">
            <v/>
          </cell>
        </row>
        <row r="156">
          <cell r="A156" t="str">
            <v>แผนงาน</v>
          </cell>
          <cell r="B156" t="str">
            <v/>
          </cell>
        </row>
        <row r="157">
          <cell r="A157" t="str">
            <v>ยุทธศาสตร์กระทรวง</v>
          </cell>
          <cell r="B157" t="str">
            <v/>
          </cell>
        </row>
        <row r="158">
          <cell r="A158" t="str">
            <v>ยุทธศาสตร์การจัดสรร</v>
          </cell>
          <cell r="B158" t="str">
            <v/>
          </cell>
        </row>
        <row r="159">
          <cell r="A159" t="str">
            <v>Request ID</v>
          </cell>
          <cell r="B159" t="str">
            <v/>
          </cell>
        </row>
        <row r="160">
          <cell r="A160" t="str">
            <v>ลักษณะงาน</v>
          </cell>
          <cell r="B160" t="str">
            <v/>
          </cell>
        </row>
        <row r="161">
          <cell r="A161" t="str">
            <v>สาขา</v>
          </cell>
          <cell r="B161" t="str">
            <v/>
          </cell>
        </row>
        <row r="162">
          <cell r="A162" t="str">
            <v>Commitment item</v>
          </cell>
          <cell r="B162" t="str">
            <v/>
          </cell>
        </row>
        <row r="163">
          <cell r="A163" t="str">
            <v>หน่วยงานเบิกแทน</v>
          </cell>
          <cell r="B163" t="str">
            <v/>
          </cell>
        </row>
        <row r="164">
          <cell r="A164" t="str">
            <v>เดือน/ปีงบประมาณ</v>
          </cell>
          <cell r="B164" t="str">
            <v/>
          </cell>
        </row>
        <row r="165">
          <cell r="A165" t="str">
            <v>Funded Program</v>
          </cell>
          <cell r="B165" t="str">
            <v/>
          </cell>
        </row>
        <row r="166">
          <cell r="A166" t="str">
            <v>งบรายจ่าย</v>
          </cell>
          <cell r="B166" t="str">
            <v/>
          </cell>
        </row>
        <row r="167">
          <cell r="A167" t="str">
            <v>FCTR หน่วยเบิกแทน</v>
          </cell>
          <cell r="B167" t="str">
            <v/>
          </cell>
        </row>
        <row r="168">
          <cell r="A168" t="str">
            <v>หมวดรายจ่าย</v>
          </cell>
          <cell r="B168" t="str">
            <v/>
          </cell>
        </row>
        <row r="169">
          <cell r="A169" t="str">
            <v>กลุ่มภารกิจ</v>
          </cell>
          <cell r="B169" t="str">
            <v/>
          </cell>
        </row>
        <row r="170">
          <cell r="A170" t="str">
            <v>Funds Center</v>
          </cell>
          <cell r="B170" t="str">
            <v/>
          </cell>
        </row>
        <row r="171">
          <cell r="A171" t="str">
            <v>ปีFund</v>
          </cell>
          <cell r="B171" t="str">
            <v/>
          </cell>
        </row>
        <row r="172">
          <cell r="A172" t="str">
            <v>ปีงบประมาณ</v>
          </cell>
          <cell r="B172" t="str">
            <v/>
          </cell>
        </row>
        <row r="173">
          <cell r="A173" t="str">
            <v>รายจ่ายประจำ/ลงทุน</v>
          </cell>
          <cell r="B173" t="str">
            <v>]ไม่ระบุ[</v>
          </cell>
        </row>
        <row r="174">
          <cell r="A174" t="str">
            <v>งบประมาณ</v>
          </cell>
          <cell r="B174" t="str">
            <v>งบจัดสรรถือจ่าย จังหวัด
E, PO ทั้งสิ้น
I, เบิกจ่ายทั้งสิ้น
J = K+L...</v>
          </cell>
        </row>
        <row r="175">
          <cell r="A175" t="str">
            <v>จังหวัด</v>
          </cell>
          <cell r="B175" t="str">
            <v>]1000 ส่วนกลาง[</v>
          </cell>
        </row>
        <row r="177">
          <cell r="A177" t="str">
            <v>No Applicable Data Found.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W134"/>
  <sheetViews>
    <sheetView tabSelected="1" view="pageBreakPreview" zoomScale="75" zoomScaleSheetLayoutView="83" workbookViewId="0">
      <pane xSplit="2" ySplit="5" topLeftCell="C6" activePane="bottomRight" state="frozen"/>
      <selection activeCell="A2" sqref="A2:J2"/>
      <selection pane="topRight" activeCell="A2" sqref="A2:J2"/>
      <selection pane="bottomLeft" activeCell="A2" sqref="A2:J2"/>
      <selection pane="bottomRight" activeCell="A25" sqref="A25:XFD25"/>
    </sheetView>
  </sheetViews>
  <sheetFormatPr defaultRowHeight="12.75"/>
  <cols>
    <col min="1" max="1" width="6.7109375" style="64" customWidth="1"/>
    <col min="2" max="2" width="39.42578125" customWidth="1"/>
    <col min="3" max="3" width="14.140625" customWidth="1"/>
    <col min="4" max="5" width="14.140625" hidden="1" customWidth="1"/>
    <col min="6" max="9" width="14.140625" customWidth="1"/>
    <col min="10" max="11" width="14.140625" hidden="1" customWidth="1"/>
    <col min="12" max="15" width="14.140625" customWidth="1"/>
    <col min="16" max="17" width="14.140625" hidden="1" customWidth="1"/>
    <col min="18" max="20" width="14.140625" customWidth="1"/>
    <col min="21" max="21" width="13.140625" bestFit="1" customWidth="1"/>
  </cols>
  <sheetData>
    <row r="1" spans="1:23" ht="33.75">
      <c r="A1" s="1" t="str">
        <f>"ผลการเบิกจ่ายเงินงบประมาณประจำปี 2565 ในส่วนของงบประมาณที่ส่วนกลางจัดสรรให้จังหวัด"</f>
        <v>ผลการเบิกจ่ายเงินงบประมาณประจำปี 2565 ในส่วนของงบประมาณที่ส่วนกลางจัดสรรให้จังหวัด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.75">
      <c r="A2" s="1" t="str">
        <f>"ตั้งแต่ต้นปีงบประมาณ จนถึงวันที่ "&amp;[1]HeaderFooter!B5&amp;" เรียงลำดับผลการเบิกจ่ายจากน้อยไปมาก"</f>
        <v>ตั้งแต่ต้นปีงบประมาณ จนถึงวันที่ 19 พฤศจิกายน 2564 เรียงลำดับผลการเบิกจ่ายจากน้อยไปมาก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0</v>
      </c>
      <c r="T3" s="4"/>
    </row>
    <row r="4" spans="1:23" ht="21">
      <c r="A4" s="5" t="s">
        <v>1</v>
      </c>
      <c r="B4" s="6" t="s">
        <v>2</v>
      </c>
      <c r="C4" s="7" t="s">
        <v>3</v>
      </c>
      <c r="D4" s="8"/>
      <c r="E4" s="8"/>
      <c r="F4" s="8"/>
      <c r="G4" s="8"/>
      <c r="H4" s="9"/>
      <c r="I4" s="10" t="s">
        <v>4</v>
      </c>
      <c r="J4" s="11"/>
      <c r="K4" s="11"/>
      <c r="L4" s="11"/>
      <c r="M4" s="11"/>
      <c r="N4" s="11"/>
      <c r="O4" s="10" t="s">
        <v>5</v>
      </c>
      <c r="P4" s="11"/>
      <c r="Q4" s="11"/>
      <c r="R4" s="11"/>
      <c r="S4" s="11"/>
      <c r="T4" s="12"/>
    </row>
    <row r="5" spans="1:23" ht="63">
      <c r="A5" s="13"/>
      <c r="B5" s="14"/>
      <c r="C5" s="15" t="s">
        <v>6</v>
      </c>
      <c r="D5" s="16" t="s">
        <v>7</v>
      </c>
      <c r="E5" s="16" t="s">
        <v>8</v>
      </c>
      <c r="F5" s="17" t="s">
        <v>9</v>
      </c>
      <c r="G5" s="18" t="s">
        <v>10</v>
      </c>
      <c r="H5" s="19" t="s">
        <v>11</v>
      </c>
      <c r="I5" s="15" t="s">
        <v>6</v>
      </c>
      <c r="J5" s="16" t="s">
        <v>7</v>
      </c>
      <c r="K5" s="16" t="s">
        <v>8</v>
      </c>
      <c r="L5" s="17" t="s">
        <v>9</v>
      </c>
      <c r="M5" s="18" t="s">
        <v>10</v>
      </c>
      <c r="N5" s="20" t="s">
        <v>11</v>
      </c>
      <c r="O5" s="15" t="s">
        <v>6</v>
      </c>
      <c r="P5" s="16" t="s">
        <v>7</v>
      </c>
      <c r="Q5" s="16" t="s">
        <v>8</v>
      </c>
      <c r="R5" s="17" t="s">
        <v>9</v>
      </c>
      <c r="S5" s="18" t="s">
        <v>10</v>
      </c>
      <c r="T5" s="19" t="s">
        <v>11</v>
      </c>
    </row>
    <row r="6" spans="1:23" ht="21">
      <c r="A6" s="21">
        <v>1</v>
      </c>
      <c r="B6" s="22" t="str">
        <f>VLOOKUP($U6,[1]Name!$A:$B,2,0)</f>
        <v>บึงกาฬ</v>
      </c>
      <c r="C6" s="23">
        <f>IF(ISERROR(VLOOKUP($U6,[1]BEx6_1!$A:$Z,3,0)),0,VLOOKUP($U6,[1]BEx6_1!$A:$Z,3,0))</f>
        <v>415.83599013000003</v>
      </c>
      <c r="D6" s="24">
        <f>IF(ISERROR(VLOOKUP($U6,[1]BEx6_1!$A:$Z,4,0)),0,VLOOKUP($U6,[1]BEx6_1!$A:$Z,4,0))</f>
        <v>0</v>
      </c>
      <c r="E6" s="24">
        <f>IF(ISERROR(VLOOKUP($U6,[1]BEx6_1!$A:$Z,5,0)),0,VLOOKUP($U6,[1]BEx6_1!$A:$Z,5,0))</f>
        <v>1.79711025</v>
      </c>
      <c r="F6" s="25">
        <f t="shared" ref="F6:F69" si="0">D6+E6</f>
        <v>1.79711025</v>
      </c>
      <c r="G6" s="26">
        <f>IF(ISERROR(VLOOKUP($U6,[1]BEx6_1!$A:$Z,6,0)),0,VLOOKUP($U6,[1]BEx6_1!$A:$Z,6,0))</f>
        <v>199.17288309</v>
      </c>
      <c r="H6" s="27">
        <f t="shared" ref="H6:H69" si="1">IF(ISERROR(G6/C6*100),0,G6/C6*100)</f>
        <v>47.896980496501499</v>
      </c>
      <c r="I6" s="23">
        <f>IF(ISERROR(VLOOKUP($U6,[1]BEx6_1!$A:$Z,8,0)),0,VLOOKUP($U6,[1]BEx6_1!$A:$Z,8,0))</f>
        <v>1443.1462922000001</v>
      </c>
      <c r="J6" s="24">
        <f>IF(ISERROR(VLOOKUP($U6,[1]BEx6_1!$A:$Z,9,0)),0,VLOOKUP($U6,[1]BEx6_1!$A:$Z,9,0))</f>
        <v>0</v>
      </c>
      <c r="K6" s="24">
        <f>IF(ISERROR(VLOOKUP($U6,[1]BEx6_1!$A:$Z,10,0)),0,VLOOKUP($U6,[1]BEx6_1!$A:$Z,10,0))</f>
        <v>382.80579673</v>
      </c>
      <c r="L6" s="25">
        <f t="shared" ref="L6:L69" si="2">J6+K6</f>
        <v>382.80579673</v>
      </c>
      <c r="M6" s="26">
        <f>IF(ISERROR(VLOOKUP($U6,[1]BEx6_1!$A:$Z,11,0)),0,VLOOKUP($U6,[1]BEx6_1!$A:$Z,11,0))</f>
        <v>13.14220458</v>
      </c>
      <c r="N6" s="28">
        <f t="shared" ref="N6:N69" si="3">IF(ISERROR(M6/I6*100),0,M6/I6*100)</f>
        <v>0.91066336455505192</v>
      </c>
      <c r="O6" s="23">
        <f t="shared" ref="O6:S37" si="4">C6+I6</f>
        <v>1858.9822823300001</v>
      </c>
      <c r="P6" s="24">
        <f t="shared" si="4"/>
        <v>0</v>
      </c>
      <c r="Q6" s="24">
        <f t="shared" si="4"/>
        <v>384.60290698</v>
      </c>
      <c r="R6" s="25">
        <f t="shared" si="4"/>
        <v>384.60290698</v>
      </c>
      <c r="S6" s="29">
        <f t="shared" si="4"/>
        <v>212.31508767</v>
      </c>
      <c r="T6" s="30">
        <f t="shared" ref="T6:T69" si="5">IF(ISERROR(S6/O6*100),0,S6/O6*100)</f>
        <v>11.421038795694695</v>
      </c>
      <c r="U6" s="31" t="s">
        <v>12</v>
      </c>
      <c r="V6" s="32"/>
      <c r="W6" s="33"/>
    </row>
    <row r="7" spans="1:23" ht="21">
      <c r="A7" s="34">
        <v>2</v>
      </c>
      <c r="B7" s="35" t="str">
        <f>VLOOKUP($U7,[1]Name!$A:$B,2,0)</f>
        <v>ยะลา</v>
      </c>
      <c r="C7" s="23">
        <f>IF(ISERROR(VLOOKUP($U7,[1]BEx6_1!$A:$Z,3,0)),0,VLOOKUP($U7,[1]BEx6_1!$A:$Z,3,0))</f>
        <v>2532.2668650800001</v>
      </c>
      <c r="D7" s="24">
        <f>IF(ISERROR(VLOOKUP($U7,[1]BEx6_1!$A:$Z,4,0)),0,VLOOKUP($U7,[1]BEx6_1!$A:$Z,4,0))</f>
        <v>0</v>
      </c>
      <c r="E7" s="24">
        <f>IF(ISERROR(VLOOKUP($U7,[1]BEx6_1!$A:$Z,5,0)),0,VLOOKUP($U7,[1]BEx6_1!$A:$Z,5,0))</f>
        <v>20.3434457</v>
      </c>
      <c r="F7" s="25">
        <f t="shared" si="0"/>
        <v>20.3434457</v>
      </c>
      <c r="G7" s="26">
        <f>IF(ISERROR(VLOOKUP($U7,[1]BEx6_1!$A:$Z,6,0)),0,VLOOKUP($U7,[1]BEx6_1!$A:$Z,6,0))</f>
        <v>649.12545508999995</v>
      </c>
      <c r="H7" s="36">
        <f t="shared" si="1"/>
        <v>25.634164551985027</v>
      </c>
      <c r="I7" s="23">
        <f>IF(ISERROR(VLOOKUP($U7,[1]BEx6_1!$A:$Z,8,0)),0,VLOOKUP($U7,[1]BEx6_1!$A:$Z,8,0))</f>
        <v>3648.864967</v>
      </c>
      <c r="J7" s="24">
        <f>IF(ISERROR(VLOOKUP($U7,[1]BEx6_1!$A:$Z,9,0)),0,VLOOKUP($U7,[1]BEx6_1!$A:$Z,9,0))</f>
        <v>0</v>
      </c>
      <c r="K7" s="24">
        <f>IF(ISERROR(VLOOKUP($U7,[1]BEx6_1!$A:$Z,10,0)),0,VLOOKUP($U7,[1]BEx6_1!$A:$Z,10,0))</f>
        <v>825.65919810000003</v>
      </c>
      <c r="L7" s="25">
        <f t="shared" si="2"/>
        <v>825.65919810000003</v>
      </c>
      <c r="M7" s="26">
        <f>IF(ISERROR(VLOOKUP($U7,[1]BEx6_1!$A:$Z,11,0)),0,VLOOKUP($U7,[1]BEx6_1!$A:$Z,11,0))</f>
        <v>74.937285410000001</v>
      </c>
      <c r="N7" s="28">
        <f t="shared" si="3"/>
        <v>2.0537149521214388</v>
      </c>
      <c r="O7" s="23">
        <f t="shared" si="4"/>
        <v>6181.1318320800001</v>
      </c>
      <c r="P7" s="24">
        <f t="shared" si="4"/>
        <v>0</v>
      </c>
      <c r="Q7" s="24">
        <f t="shared" si="4"/>
        <v>846.00264379999999</v>
      </c>
      <c r="R7" s="25">
        <f t="shared" si="4"/>
        <v>846.00264379999999</v>
      </c>
      <c r="S7" s="29">
        <f t="shared" si="4"/>
        <v>724.0627404999999</v>
      </c>
      <c r="T7" s="30">
        <f t="shared" si="5"/>
        <v>11.714080206834012</v>
      </c>
      <c r="U7" s="31" t="s">
        <v>13</v>
      </c>
      <c r="V7" s="32" t="str">
        <f>IF(T7&lt;T6,"check","")</f>
        <v/>
      </c>
      <c r="W7" s="33"/>
    </row>
    <row r="8" spans="1:23" ht="21">
      <c r="A8" s="34">
        <v>3</v>
      </c>
      <c r="B8" s="35" t="str">
        <f>VLOOKUP($U8,[1]Name!$A:$B,2,0)</f>
        <v>อำนาจเจริญ</v>
      </c>
      <c r="C8" s="23">
        <f>IF(ISERROR(VLOOKUP($U8,[1]BEx6_1!$A:$Z,3,0)),0,VLOOKUP($U8,[1]BEx6_1!$A:$Z,3,0))</f>
        <v>441.09429248999999</v>
      </c>
      <c r="D8" s="24">
        <f>IF(ISERROR(VLOOKUP($U8,[1]BEx6_1!$A:$Z,4,0)),0,VLOOKUP($U8,[1]BEx6_1!$A:$Z,4,0))</f>
        <v>0</v>
      </c>
      <c r="E8" s="24">
        <f>IF(ISERROR(VLOOKUP($U8,[1]BEx6_1!$A:$Z,5,0)),0,VLOOKUP($U8,[1]BEx6_1!$A:$Z,5,0))</f>
        <v>2.633896</v>
      </c>
      <c r="F8" s="25">
        <f t="shared" si="0"/>
        <v>2.633896</v>
      </c>
      <c r="G8" s="26">
        <f>IF(ISERROR(VLOOKUP($U8,[1]BEx6_1!$A:$Z,6,0)),0,VLOOKUP($U8,[1]BEx6_1!$A:$Z,6,0))</f>
        <v>185.33026176999999</v>
      </c>
      <c r="H8" s="37">
        <f t="shared" si="1"/>
        <v>42.016019006684743</v>
      </c>
      <c r="I8" s="23">
        <f>IF(ISERROR(VLOOKUP($U8,[1]BEx6_1!$A:$Z,8,0)),0,VLOOKUP($U8,[1]BEx6_1!$A:$Z,8,0))</f>
        <v>1336.0545408600001</v>
      </c>
      <c r="J8" s="24">
        <f>IF(ISERROR(VLOOKUP($U8,[1]BEx6_1!$A:$Z,9,0)),0,VLOOKUP($U8,[1]BEx6_1!$A:$Z,9,0))</f>
        <v>0</v>
      </c>
      <c r="K8" s="24">
        <f>IF(ISERROR(VLOOKUP($U8,[1]BEx6_1!$A:$Z,10,0)),0,VLOOKUP($U8,[1]BEx6_1!$A:$Z,10,0))</f>
        <v>91.739510629999998</v>
      </c>
      <c r="L8" s="25">
        <f t="shared" si="2"/>
        <v>91.739510629999998</v>
      </c>
      <c r="M8" s="26">
        <f>IF(ISERROR(VLOOKUP($U8,[1]BEx6_1!$A:$Z,11,0)),0,VLOOKUP($U8,[1]BEx6_1!$A:$Z,11,0))</f>
        <v>32.982781009999997</v>
      </c>
      <c r="N8" s="28">
        <f t="shared" si="3"/>
        <v>2.4686702526956297</v>
      </c>
      <c r="O8" s="23">
        <f t="shared" si="4"/>
        <v>1777.1488333500001</v>
      </c>
      <c r="P8" s="24">
        <f t="shared" si="4"/>
        <v>0</v>
      </c>
      <c r="Q8" s="24">
        <f t="shared" si="4"/>
        <v>94.373406630000005</v>
      </c>
      <c r="R8" s="25">
        <f t="shared" si="4"/>
        <v>94.373406630000005</v>
      </c>
      <c r="S8" s="29">
        <f t="shared" si="4"/>
        <v>218.31304277999999</v>
      </c>
      <c r="T8" s="30">
        <f t="shared" si="5"/>
        <v>12.284454665987132</v>
      </c>
      <c r="U8" s="31" t="s">
        <v>14</v>
      </c>
      <c r="V8" s="32" t="str">
        <f t="shared" ref="V8:V71" si="6">IF(T8&lt;T7,"check","")</f>
        <v/>
      </c>
      <c r="W8" s="33"/>
    </row>
    <row r="9" spans="1:23" ht="21">
      <c r="A9" s="34">
        <v>4</v>
      </c>
      <c r="B9" s="35" t="str">
        <f>VLOOKUP($U9,[1]Name!$A:$B,2,0)</f>
        <v>ประจวบคีรีขันธ์</v>
      </c>
      <c r="C9" s="23">
        <f>IF(ISERROR(VLOOKUP($U9,[1]BEx6_1!$A:$Z,3,0)),0,VLOOKUP($U9,[1]BEx6_1!$A:$Z,3,0))</f>
        <v>665.12704726000004</v>
      </c>
      <c r="D9" s="24">
        <f>IF(ISERROR(VLOOKUP($U9,[1]BEx6_1!$A:$Z,4,0)),0,VLOOKUP($U9,[1]BEx6_1!$A:$Z,4,0))</f>
        <v>0</v>
      </c>
      <c r="E9" s="24">
        <f>IF(ISERROR(VLOOKUP($U9,[1]BEx6_1!$A:$Z,5,0)),0,VLOOKUP($U9,[1]BEx6_1!$A:$Z,5,0))</f>
        <v>5.0507669000000002</v>
      </c>
      <c r="F9" s="25">
        <f t="shared" si="0"/>
        <v>5.0507669000000002</v>
      </c>
      <c r="G9" s="26">
        <f>IF(ISERROR(VLOOKUP($U9,[1]BEx6_1!$A:$Z,6,0)),0,VLOOKUP($U9,[1]BEx6_1!$A:$Z,6,0))</f>
        <v>337.46244696999997</v>
      </c>
      <c r="H9" s="36">
        <f t="shared" si="1"/>
        <v>50.736539486731317</v>
      </c>
      <c r="I9" s="23">
        <f>IF(ISERROR(VLOOKUP($U9,[1]BEx6_1!$A:$Z,8,0)),0,VLOOKUP($U9,[1]BEx6_1!$A:$Z,8,0))</f>
        <v>2198.0721942700002</v>
      </c>
      <c r="J9" s="24">
        <f>IF(ISERROR(VLOOKUP($U9,[1]BEx6_1!$A:$Z,9,0)),0,VLOOKUP($U9,[1]BEx6_1!$A:$Z,9,0))</f>
        <v>0</v>
      </c>
      <c r="K9" s="24">
        <f>IF(ISERROR(VLOOKUP($U9,[1]BEx6_1!$A:$Z,10,0)),0,VLOOKUP($U9,[1]BEx6_1!$A:$Z,10,0))</f>
        <v>57.035122319999999</v>
      </c>
      <c r="L9" s="25">
        <f t="shared" si="2"/>
        <v>57.035122319999999</v>
      </c>
      <c r="M9" s="26">
        <f>IF(ISERROR(VLOOKUP($U9,[1]BEx6_1!$A:$Z,11,0)),0,VLOOKUP($U9,[1]BEx6_1!$A:$Z,11,0))</f>
        <v>14.7456415</v>
      </c>
      <c r="N9" s="28">
        <f t="shared" si="3"/>
        <v>0.67084427610882735</v>
      </c>
      <c r="O9" s="23">
        <f t="shared" si="4"/>
        <v>2863.1992415300001</v>
      </c>
      <c r="P9" s="24">
        <f t="shared" si="4"/>
        <v>0</v>
      </c>
      <c r="Q9" s="24">
        <f t="shared" si="4"/>
        <v>62.085889219999999</v>
      </c>
      <c r="R9" s="25">
        <f t="shared" si="4"/>
        <v>62.085889219999999</v>
      </c>
      <c r="S9" s="29">
        <f t="shared" si="4"/>
        <v>352.20808846999995</v>
      </c>
      <c r="T9" s="30">
        <f t="shared" si="5"/>
        <v>12.301207801444914</v>
      </c>
      <c r="U9" s="31" t="s">
        <v>15</v>
      </c>
      <c r="V9" s="32" t="str">
        <f t="shared" si="6"/>
        <v/>
      </c>
      <c r="W9" s="33"/>
    </row>
    <row r="10" spans="1:23" ht="21">
      <c r="A10" s="34">
        <v>5</v>
      </c>
      <c r="B10" s="35" t="str">
        <f>VLOOKUP($U10,[1]Name!$A:$B,2,0)</f>
        <v>สุรินทร์</v>
      </c>
      <c r="C10" s="23">
        <f>IF(ISERROR(VLOOKUP($U10,[1]BEx6_1!$A:$Z,3,0)),0,VLOOKUP($U10,[1]BEx6_1!$A:$Z,3,0))</f>
        <v>1542.47418545</v>
      </c>
      <c r="D10" s="24">
        <f>IF(ISERROR(VLOOKUP($U10,[1]BEx6_1!$A:$Z,4,0)),0,VLOOKUP($U10,[1]BEx6_1!$A:$Z,4,0))</f>
        <v>0</v>
      </c>
      <c r="E10" s="24">
        <f>IF(ISERROR(VLOOKUP($U10,[1]BEx6_1!$A:$Z,5,0)),0,VLOOKUP($U10,[1]BEx6_1!$A:$Z,5,0))</f>
        <v>2.7475565999999998</v>
      </c>
      <c r="F10" s="25">
        <f t="shared" si="0"/>
        <v>2.7475565999999998</v>
      </c>
      <c r="G10" s="26">
        <f>IF(ISERROR(VLOOKUP($U10,[1]BEx6_1!$A:$Z,6,0)),0,VLOOKUP($U10,[1]BEx6_1!$A:$Z,6,0))</f>
        <v>572.87372745000005</v>
      </c>
      <c r="H10" s="36">
        <f t="shared" si="1"/>
        <v>37.139923173681531</v>
      </c>
      <c r="I10" s="23">
        <f>IF(ISERROR(VLOOKUP($U10,[1]BEx6_1!$A:$Z,8,0)),0,VLOOKUP($U10,[1]BEx6_1!$A:$Z,8,0))</f>
        <v>3523.4685497</v>
      </c>
      <c r="J10" s="24">
        <f>IF(ISERROR(VLOOKUP($U10,[1]BEx6_1!$A:$Z,9,0)),0,VLOOKUP($U10,[1]BEx6_1!$A:$Z,9,0))</f>
        <v>0</v>
      </c>
      <c r="K10" s="24">
        <f>IF(ISERROR(VLOOKUP($U10,[1]BEx6_1!$A:$Z,10,0)),0,VLOOKUP($U10,[1]BEx6_1!$A:$Z,10,0))</f>
        <v>78.125774199999995</v>
      </c>
      <c r="L10" s="25">
        <f t="shared" si="2"/>
        <v>78.125774199999995</v>
      </c>
      <c r="M10" s="26">
        <f>IF(ISERROR(VLOOKUP($U10,[1]BEx6_1!$A:$Z,11,0)),0,VLOOKUP($U10,[1]BEx6_1!$A:$Z,11,0))</f>
        <v>108.15004571</v>
      </c>
      <c r="N10" s="28">
        <f t="shared" si="3"/>
        <v>3.0694199248410565</v>
      </c>
      <c r="O10" s="23">
        <f t="shared" si="4"/>
        <v>5065.9427351499999</v>
      </c>
      <c r="P10" s="24">
        <f t="shared" si="4"/>
        <v>0</v>
      </c>
      <c r="Q10" s="24">
        <f t="shared" si="4"/>
        <v>80.873330799999991</v>
      </c>
      <c r="R10" s="25">
        <f t="shared" si="4"/>
        <v>80.873330799999991</v>
      </c>
      <c r="S10" s="29">
        <f t="shared" si="4"/>
        <v>681.02377316000002</v>
      </c>
      <c r="T10" s="30">
        <f t="shared" si="5"/>
        <v>13.443179458676516</v>
      </c>
      <c r="U10" s="31" t="s">
        <v>16</v>
      </c>
      <c r="V10" s="32" t="str">
        <f t="shared" si="6"/>
        <v/>
      </c>
      <c r="W10" s="33"/>
    </row>
    <row r="11" spans="1:23" ht="21">
      <c r="A11" s="34">
        <v>6</v>
      </c>
      <c r="B11" s="35" t="str">
        <f>VLOOKUP($U11,[1]Name!$A:$B,2,0)</f>
        <v>ชัยนาท</v>
      </c>
      <c r="C11" s="23">
        <f>IF(ISERROR(VLOOKUP($U11,[1]BEx6_1!$A:$Z,3,0)),0,VLOOKUP($U11,[1]BEx6_1!$A:$Z,3,0))</f>
        <v>523.94562951</v>
      </c>
      <c r="D11" s="24">
        <f>IF(ISERROR(VLOOKUP($U11,[1]BEx6_1!$A:$Z,4,0)),0,VLOOKUP($U11,[1]BEx6_1!$A:$Z,4,0))</f>
        <v>0</v>
      </c>
      <c r="E11" s="24">
        <f>IF(ISERROR(VLOOKUP($U11,[1]BEx6_1!$A:$Z,5,0)),0,VLOOKUP($U11,[1]BEx6_1!$A:$Z,5,0))</f>
        <v>7.2445444300000004</v>
      </c>
      <c r="F11" s="25">
        <f t="shared" si="0"/>
        <v>7.2445444300000004</v>
      </c>
      <c r="G11" s="26">
        <f>IF(ISERROR(VLOOKUP($U11,[1]BEx6_1!$A:$Z,6,0)),0,VLOOKUP($U11,[1]BEx6_1!$A:$Z,6,0))</f>
        <v>234.05891882</v>
      </c>
      <c r="H11" s="36">
        <f t="shared" si="1"/>
        <v>44.672367825435359</v>
      </c>
      <c r="I11" s="23">
        <f>IF(ISERROR(VLOOKUP($U11,[1]BEx6_1!$A:$Z,8,0)),0,VLOOKUP($U11,[1]BEx6_1!$A:$Z,8,0))</f>
        <v>1361.20564644</v>
      </c>
      <c r="J11" s="24">
        <f>IF(ISERROR(VLOOKUP($U11,[1]BEx6_1!$A:$Z,9,0)),0,VLOOKUP($U11,[1]BEx6_1!$A:$Z,9,0))</f>
        <v>0</v>
      </c>
      <c r="K11" s="24">
        <f>IF(ISERROR(VLOOKUP($U11,[1]BEx6_1!$A:$Z,10,0)),0,VLOOKUP($U11,[1]BEx6_1!$A:$Z,10,0))</f>
        <v>73.581473939999995</v>
      </c>
      <c r="L11" s="25">
        <f t="shared" si="2"/>
        <v>73.581473939999995</v>
      </c>
      <c r="M11" s="26">
        <f>IF(ISERROR(VLOOKUP($U11,[1]BEx6_1!$A:$Z,11,0)),0,VLOOKUP($U11,[1]BEx6_1!$A:$Z,11,0))</f>
        <v>23.973475700000002</v>
      </c>
      <c r="N11" s="28">
        <f t="shared" si="3"/>
        <v>1.7611942591259828</v>
      </c>
      <c r="O11" s="23">
        <f t="shared" si="4"/>
        <v>1885.1512759500001</v>
      </c>
      <c r="P11" s="24">
        <f t="shared" si="4"/>
        <v>0</v>
      </c>
      <c r="Q11" s="24">
        <f t="shared" si="4"/>
        <v>80.82601837</v>
      </c>
      <c r="R11" s="25">
        <f t="shared" si="4"/>
        <v>80.82601837</v>
      </c>
      <c r="S11" s="29">
        <f t="shared" si="4"/>
        <v>258.03239452000003</v>
      </c>
      <c r="T11" s="30">
        <f t="shared" si="5"/>
        <v>13.68762272884268</v>
      </c>
      <c r="U11" s="31" t="s">
        <v>17</v>
      </c>
      <c r="V11" s="32" t="str">
        <f t="shared" si="6"/>
        <v/>
      </c>
      <c r="W11" s="33"/>
    </row>
    <row r="12" spans="1:23" ht="21">
      <c r="A12" s="34">
        <v>7</v>
      </c>
      <c r="B12" s="35" t="str">
        <f>VLOOKUP($U12,[1]Name!$A:$B,2,0)</f>
        <v>ลำปาง</v>
      </c>
      <c r="C12" s="23">
        <f>IF(ISERROR(VLOOKUP($U12,[1]BEx6_1!$A:$Z,3,0)),0,VLOOKUP($U12,[1]BEx6_1!$A:$Z,3,0))</f>
        <v>1434.3029404199999</v>
      </c>
      <c r="D12" s="24">
        <f>IF(ISERROR(VLOOKUP($U12,[1]BEx6_1!$A:$Z,4,0)),0,VLOOKUP($U12,[1]BEx6_1!$A:$Z,4,0))</f>
        <v>0</v>
      </c>
      <c r="E12" s="24">
        <f>IF(ISERROR(VLOOKUP($U12,[1]BEx6_1!$A:$Z,5,0)),0,VLOOKUP($U12,[1]BEx6_1!$A:$Z,5,0))</f>
        <v>6.5584751399999996</v>
      </c>
      <c r="F12" s="25">
        <f t="shared" si="0"/>
        <v>6.5584751399999996</v>
      </c>
      <c r="G12" s="26">
        <f>IF(ISERROR(VLOOKUP($U12,[1]BEx6_1!$A:$Z,6,0)),0,VLOOKUP($U12,[1]BEx6_1!$A:$Z,6,0))</f>
        <v>607.15623396000001</v>
      </c>
      <c r="H12" s="36">
        <f t="shared" si="1"/>
        <v>42.331101530211562</v>
      </c>
      <c r="I12" s="23">
        <f>IF(ISERROR(VLOOKUP($U12,[1]BEx6_1!$A:$Z,8,0)),0,VLOOKUP($U12,[1]BEx6_1!$A:$Z,8,0))</f>
        <v>3935.3747480000002</v>
      </c>
      <c r="J12" s="24">
        <f>IF(ISERROR(VLOOKUP($U12,[1]BEx6_1!$A:$Z,9,0)),0,VLOOKUP($U12,[1]BEx6_1!$A:$Z,9,0))</f>
        <v>0</v>
      </c>
      <c r="K12" s="24">
        <f>IF(ISERROR(VLOOKUP($U12,[1]BEx6_1!$A:$Z,10,0)),0,VLOOKUP($U12,[1]BEx6_1!$A:$Z,10,0))</f>
        <v>377.48770977999999</v>
      </c>
      <c r="L12" s="25">
        <f t="shared" si="2"/>
        <v>377.48770977999999</v>
      </c>
      <c r="M12" s="26">
        <f>IF(ISERROR(VLOOKUP($U12,[1]BEx6_1!$A:$Z,11,0)),0,VLOOKUP($U12,[1]BEx6_1!$A:$Z,11,0))</f>
        <v>141.75022286000001</v>
      </c>
      <c r="N12" s="28">
        <f t="shared" si="3"/>
        <v>3.6019497998771022</v>
      </c>
      <c r="O12" s="23">
        <f t="shared" si="4"/>
        <v>5369.6776884199999</v>
      </c>
      <c r="P12" s="24">
        <f t="shared" si="4"/>
        <v>0</v>
      </c>
      <c r="Q12" s="24">
        <f t="shared" si="4"/>
        <v>384.04618491999997</v>
      </c>
      <c r="R12" s="25">
        <f t="shared" si="4"/>
        <v>384.04618491999997</v>
      </c>
      <c r="S12" s="29">
        <f t="shared" si="4"/>
        <v>748.90645682000002</v>
      </c>
      <c r="T12" s="30">
        <f t="shared" si="5"/>
        <v>13.946953621351563</v>
      </c>
      <c r="U12" s="31" t="s">
        <v>18</v>
      </c>
      <c r="V12" s="32" t="str">
        <f t="shared" si="6"/>
        <v/>
      </c>
      <c r="W12" s="33"/>
    </row>
    <row r="13" spans="1:23" ht="21">
      <c r="A13" s="34">
        <v>8</v>
      </c>
      <c r="B13" s="35" t="str">
        <f>VLOOKUP($U13,[1]Name!$A:$B,2,0)</f>
        <v>กาญจนบุรี</v>
      </c>
      <c r="C13" s="23">
        <f>IF(ISERROR(VLOOKUP($U13,[1]BEx6_1!$A:$Z,3,0)),0,VLOOKUP($U13,[1]BEx6_1!$A:$Z,3,0))</f>
        <v>1289.27464388</v>
      </c>
      <c r="D13" s="24">
        <f>IF(ISERROR(VLOOKUP($U13,[1]BEx6_1!$A:$Z,4,0)),0,VLOOKUP($U13,[1]BEx6_1!$A:$Z,4,0))</f>
        <v>0</v>
      </c>
      <c r="E13" s="24">
        <f>IF(ISERROR(VLOOKUP($U13,[1]BEx6_1!$A:$Z,5,0)),0,VLOOKUP($U13,[1]BEx6_1!$A:$Z,5,0))</f>
        <v>6.2300298999999999</v>
      </c>
      <c r="F13" s="25">
        <f t="shared" si="0"/>
        <v>6.2300298999999999</v>
      </c>
      <c r="G13" s="26">
        <f>IF(ISERROR(VLOOKUP($U13,[1]BEx6_1!$A:$Z,6,0)),0,VLOOKUP($U13,[1]BEx6_1!$A:$Z,6,0))</f>
        <v>561.03079627</v>
      </c>
      <c r="H13" s="36">
        <f t="shared" si="1"/>
        <v>43.515227646268542</v>
      </c>
      <c r="I13" s="23">
        <f>IF(ISERROR(VLOOKUP($U13,[1]BEx6_1!$A:$Z,8,0)),0,VLOOKUP($U13,[1]BEx6_1!$A:$Z,8,0))</f>
        <v>3094.5106649999998</v>
      </c>
      <c r="J13" s="24">
        <f>IF(ISERROR(VLOOKUP($U13,[1]BEx6_1!$A:$Z,9,0)),0,VLOOKUP($U13,[1]BEx6_1!$A:$Z,9,0))</f>
        <v>0</v>
      </c>
      <c r="K13" s="24">
        <f>IF(ISERROR(VLOOKUP($U13,[1]BEx6_1!$A:$Z,10,0)),0,VLOOKUP($U13,[1]BEx6_1!$A:$Z,10,0))</f>
        <v>130.96983345000001</v>
      </c>
      <c r="L13" s="25">
        <f t="shared" si="2"/>
        <v>130.96983345000001</v>
      </c>
      <c r="M13" s="26">
        <f>IF(ISERROR(VLOOKUP($U13,[1]BEx6_1!$A:$Z,11,0)),0,VLOOKUP($U13,[1]BEx6_1!$A:$Z,11,0))</f>
        <v>55.112079039999998</v>
      </c>
      <c r="N13" s="28">
        <f t="shared" si="3"/>
        <v>1.7809626466419044</v>
      </c>
      <c r="O13" s="23">
        <f t="shared" si="4"/>
        <v>4383.7853088800002</v>
      </c>
      <c r="P13" s="24">
        <f t="shared" si="4"/>
        <v>0</v>
      </c>
      <c r="Q13" s="24">
        <f t="shared" si="4"/>
        <v>137.19986335000002</v>
      </c>
      <c r="R13" s="25">
        <f t="shared" si="4"/>
        <v>137.19986335000002</v>
      </c>
      <c r="S13" s="29">
        <f t="shared" si="4"/>
        <v>616.14287531000002</v>
      </c>
      <c r="T13" s="30">
        <f t="shared" si="5"/>
        <v>14.055042204323104</v>
      </c>
      <c r="U13" s="31" t="s">
        <v>19</v>
      </c>
      <c r="V13" s="32" t="str">
        <f t="shared" si="6"/>
        <v/>
      </c>
      <c r="W13" s="33"/>
    </row>
    <row r="14" spans="1:23" ht="21">
      <c r="A14" s="34">
        <v>9</v>
      </c>
      <c r="B14" s="35" t="str">
        <f>VLOOKUP($U14,[1]Name!$A:$B,2,0)</f>
        <v>พัทลุง</v>
      </c>
      <c r="C14" s="23">
        <f>IF(ISERROR(VLOOKUP($U14,[1]BEx6_1!$A:$Z,3,0)),0,VLOOKUP($U14,[1]BEx6_1!$A:$Z,3,0))</f>
        <v>707.25917628000002</v>
      </c>
      <c r="D14" s="24">
        <f>IF(ISERROR(VLOOKUP($U14,[1]BEx6_1!$A:$Z,4,0)),0,VLOOKUP($U14,[1]BEx6_1!$A:$Z,4,0))</f>
        <v>0</v>
      </c>
      <c r="E14" s="24">
        <f>IF(ISERROR(VLOOKUP($U14,[1]BEx6_1!$A:$Z,5,0)),0,VLOOKUP($U14,[1]BEx6_1!$A:$Z,5,0))</f>
        <v>2.8067136700000002</v>
      </c>
      <c r="F14" s="25">
        <f t="shared" si="0"/>
        <v>2.8067136700000002</v>
      </c>
      <c r="G14" s="26">
        <f>IF(ISERROR(VLOOKUP($U14,[1]BEx6_1!$A:$Z,6,0)),0,VLOOKUP($U14,[1]BEx6_1!$A:$Z,6,0))</f>
        <v>363.10129397999998</v>
      </c>
      <c r="H14" s="36">
        <f t="shared" si="1"/>
        <v>51.339212859678781</v>
      </c>
      <c r="I14" s="23">
        <f>IF(ISERROR(VLOOKUP($U14,[1]BEx6_1!$A:$Z,8,0)),0,VLOOKUP($U14,[1]BEx6_1!$A:$Z,8,0))</f>
        <v>1968.2270860000001</v>
      </c>
      <c r="J14" s="24">
        <f>IF(ISERROR(VLOOKUP($U14,[1]BEx6_1!$A:$Z,9,0)),0,VLOOKUP($U14,[1]BEx6_1!$A:$Z,9,0))</f>
        <v>0</v>
      </c>
      <c r="K14" s="24">
        <f>IF(ISERROR(VLOOKUP($U14,[1]BEx6_1!$A:$Z,10,0)),0,VLOOKUP($U14,[1]BEx6_1!$A:$Z,10,0))</f>
        <v>113.11571309999999</v>
      </c>
      <c r="L14" s="25">
        <f t="shared" si="2"/>
        <v>113.11571309999999</v>
      </c>
      <c r="M14" s="26">
        <f>IF(ISERROR(VLOOKUP($U14,[1]BEx6_1!$A:$Z,11,0)),0,VLOOKUP($U14,[1]BEx6_1!$A:$Z,11,0))</f>
        <v>17.690917070000001</v>
      </c>
      <c r="N14" s="28">
        <f t="shared" si="3"/>
        <v>0.89882499818417805</v>
      </c>
      <c r="O14" s="23">
        <f t="shared" si="4"/>
        <v>2675.4862622800001</v>
      </c>
      <c r="P14" s="24">
        <f t="shared" si="4"/>
        <v>0</v>
      </c>
      <c r="Q14" s="24">
        <f t="shared" si="4"/>
        <v>115.92242676999999</v>
      </c>
      <c r="R14" s="25">
        <f t="shared" si="4"/>
        <v>115.92242676999999</v>
      </c>
      <c r="S14" s="29">
        <f t="shared" si="4"/>
        <v>380.79221104999999</v>
      </c>
      <c r="T14" s="30">
        <f t="shared" si="5"/>
        <v>14.232635630335693</v>
      </c>
      <c r="U14" s="31" t="s">
        <v>20</v>
      </c>
      <c r="V14" s="32" t="str">
        <f t="shared" si="6"/>
        <v/>
      </c>
      <c r="W14" s="33"/>
    </row>
    <row r="15" spans="1:23" ht="21">
      <c r="A15" s="34">
        <v>10</v>
      </c>
      <c r="B15" s="35" t="str">
        <f>VLOOKUP($U15,[1]Name!$A:$B,2,0)</f>
        <v>ปราจีนบุรี</v>
      </c>
      <c r="C15" s="23">
        <f>IF(ISERROR(VLOOKUP($U15,[1]BEx6_1!$A:$Z,3,0)),0,VLOOKUP($U15,[1]BEx6_1!$A:$Z,3,0))</f>
        <v>921.49449034999998</v>
      </c>
      <c r="D15" s="24">
        <f>IF(ISERROR(VLOOKUP($U15,[1]BEx6_1!$A:$Z,4,0)),0,VLOOKUP($U15,[1]BEx6_1!$A:$Z,4,0))</f>
        <v>0</v>
      </c>
      <c r="E15" s="24">
        <f>IF(ISERROR(VLOOKUP($U15,[1]BEx6_1!$A:$Z,5,0)),0,VLOOKUP($U15,[1]BEx6_1!$A:$Z,5,0))</f>
        <v>1.70665939</v>
      </c>
      <c r="F15" s="25">
        <f t="shared" si="0"/>
        <v>1.70665939</v>
      </c>
      <c r="G15" s="26">
        <f>IF(ISERROR(VLOOKUP($U15,[1]BEx6_1!$A:$Z,6,0)),0,VLOOKUP($U15,[1]BEx6_1!$A:$Z,6,0))</f>
        <v>364.19673540000002</v>
      </c>
      <c r="H15" s="36">
        <f t="shared" si="1"/>
        <v>39.522399668572262</v>
      </c>
      <c r="I15" s="23">
        <f>IF(ISERROR(VLOOKUP($U15,[1]BEx6_1!$A:$Z,8,0)),0,VLOOKUP($U15,[1]BEx6_1!$A:$Z,8,0))</f>
        <v>2146.6971829899999</v>
      </c>
      <c r="J15" s="24">
        <f>IF(ISERROR(VLOOKUP($U15,[1]BEx6_1!$A:$Z,9,0)),0,VLOOKUP($U15,[1]BEx6_1!$A:$Z,9,0))</f>
        <v>0</v>
      </c>
      <c r="K15" s="24">
        <f>IF(ISERROR(VLOOKUP($U15,[1]BEx6_1!$A:$Z,10,0)),0,VLOOKUP($U15,[1]BEx6_1!$A:$Z,10,0))</f>
        <v>563.34788584</v>
      </c>
      <c r="L15" s="25">
        <f t="shared" si="2"/>
        <v>563.34788584</v>
      </c>
      <c r="M15" s="26">
        <f>IF(ISERROR(VLOOKUP($U15,[1]BEx6_1!$A:$Z,11,0)),0,VLOOKUP($U15,[1]BEx6_1!$A:$Z,11,0))</f>
        <v>74.270430939999997</v>
      </c>
      <c r="N15" s="28">
        <f t="shared" si="3"/>
        <v>3.4597535007966687</v>
      </c>
      <c r="O15" s="23">
        <f t="shared" si="4"/>
        <v>3068.1916733399999</v>
      </c>
      <c r="P15" s="24">
        <f t="shared" si="4"/>
        <v>0</v>
      </c>
      <c r="Q15" s="24">
        <f t="shared" si="4"/>
        <v>565.05454523000003</v>
      </c>
      <c r="R15" s="25">
        <f t="shared" si="4"/>
        <v>565.05454523000003</v>
      </c>
      <c r="S15" s="29">
        <f t="shared" si="4"/>
        <v>438.46716634000001</v>
      </c>
      <c r="T15" s="30">
        <f t="shared" si="5"/>
        <v>14.290735815167944</v>
      </c>
      <c r="U15" s="31" t="s">
        <v>21</v>
      </c>
      <c r="V15" s="32" t="str">
        <f t="shared" si="6"/>
        <v/>
      </c>
      <c r="W15" s="33"/>
    </row>
    <row r="16" spans="1:23" ht="21">
      <c r="A16" s="34">
        <v>11</v>
      </c>
      <c r="B16" s="35" t="str">
        <f>VLOOKUP($U16,[1]Name!$A:$B,2,0)</f>
        <v>อุตรดิตถ์</v>
      </c>
      <c r="C16" s="23">
        <f>IF(ISERROR(VLOOKUP($U16,[1]BEx6_1!$A:$Z,3,0)),0,VLOOKUP($U16,[1]BEx6_1!$A:$Z,3,0))</f>
        <v>814.75786692999998</v>
      </c>
      <c r="D16" s="24">
        <f>IF(ISERROR(VLOOKUP($U16,[1]BEx6_1!$A:$Z,4,0)),0,VLOOKUP($U16,[1]BEx6_1!$A:$Z,4,0))</f>
        <v>0</v>
      </c>
      <c r="E16" s="24">
        <f>IF(ISERROR(VLOOKUP($U16,[1]BEx6_1!$A:$Z,5,0)),0,VLOOKUP($U16,[1]BEx6_1!$A:$Z,5,0))</f>
        <v>3.3320814599999999</v>
      </c>
      <c r="F16" s="25">
        <f t="shared" si="0"/>
        <v>3.3320814599999999</v>
      </c>
      <c r="G16" s="26">
        <f>IF(ISERROR(VLOOKUP($U16,[1]BEx6_1!$A:$Z,6,0)),0,VLOOKUP($U16,[1]BEx6_1!$A:$Z,6,0))</f>
        <v>412.94071719999999</v>
      </c>
      <c r="H16" s="36">
        <f t="shared" si="1"/>
        <v>50.682630258724195</v>
      </c>
      <c r="I16" s="23">
        <f>IF(ISERROR(VLOOKUP($U16,[1]BEx6_1!$A:$Z,8,0)),0,VLOOKUP($U16,[1]BEx6_1!$A:$Z,8,0))</f>
        <v>2900.619029</v>
      </c>
      <c r="J16" s="24">
        <f>IF(ISERROR(VLOOKUP($U16,[1]BEx6_1!$A:$Z,9,0)),0,VLOOKUP($U16,[1]BEx6_1!$A:$Z,9,0))</f>
        <v>0</v>
      </c>
      <c r="K16" s="24">
        <f>IF(ISERROR(VLOOKUP($U16,[1]BEx6_1!$A:$Z,10,0)),0,VLOOKUP($U16,[1]BEx6_1!$A:$Z,10,0))</f>
        <v>892.18109600000003</v>
      </c>
      <c r="L16" s="25">
        <f t="shared" si="2"/>
        <v>892.18109600000003</v>
      </c>
      <c r="M16" s="26">
        <f>IF(ISERROR(VLOOKUP($U16,[1]BEx6_1!$A:$Z,11,0)),0,VLOOKUP($U16,[1]BEx6_1!$A:$Z,11,0))</f>
        <v>135.86670156</v>
      </c>
      <c r="N16" s="28">
        <f t="shared" si="3"/>
        <v>4.6840588233622871</v>
      </c>
      <c r="O16" s="23">
        <f t="shared" si="4"/>
        <v>3715.37689593</v>
      </c>
      <c r="P16" s="24">
        <f t="shared" si="4"/>
        <v>0</v>
      </c>
      <c r="Q16" s="24">
        <f t="shared" si="4"/>
        <v>895.51317746000007</v>
      </c>
      <c r="R16" s="25">
        <f t="shared" si="4"/>
        <v>895.51317746000007</v>
      </c>
      <c r="S16" s="29">
        <f t="shared" si="4"/>
        <v>548.80741876000002</v>
      </c>
      <c r="T16" s="30">
        <f t="shared" si="5"/>
        <v>14.771244859739255</v>
      </c>
      <c r="U16" s="31" t="s">
        <v>22</v>
      </c>
      <c r="V16" s="32" t="str">
        <f t="shared" si="6"/>
        <v/>
      </c>
      <c r="W16" s="33"/>
    </row>
    <row r="17" spans="1:23" ht="21">
      <c r="A17" s="34">
        <v>12</v>
      </c>
      <c r="B17" s="35" t="str">
        <f>VLOOKUP($U17,[1]Name!$A:$B,2,0)</f>
        <v>เพชรบุรี</v>
      </c>
      <c r="C17" s="23">
        <f>IF(ISERROR(VLOOKUP($U17,[1]BEx6_1!$A:$Z,3,0)),0,VLOOKUP($U17,[1]BEx6_1!$A:$Z,3,0))</f>
        <v>1446.52284345</v>
      </c>
      <c r="D17" s="24">
        <f>IF(ISERROR(VLOOKUP($U17,[1]BEx6_1!$A:$Z,4,0)),0,VLOOKUP($U17,[1]BEx6_1!$A:$Z,4,0))</f>
        <v>0</v>
      </c>
      <c r="E17" s="24">
        <f>IF(ISERROR(VLOOKUP($U17,[1]BEx6_1!$A:$Z,5,0)),0,VLOOKUP($U17,[1]BEx6_1!$A:$Z,5,0))</f>
        <v>4.7972195600000003</v>
      </c>
      <c r="F17" s="25">
        <f t="shared" si="0"/>
        <v>4.7972195600000003</v>
      </c>
      <c r="G17" s="26">
        <f>IF(ISERROR(VLOOKUP($U17,[1]BEx6_1!$A:$Z,6,0)),0,VLOOKUP($U17,[1]BEx6_1!$A:$Z,6,0))</f>
        <v>589.80072706999999</v>
      </c>
      <c r="H17" s="36">
        <f t="shared" si="1"/>
        <v>40.773689108379905</v>
      </c>
      <c r="I17" s="23">
        <f>IF(ISERROR(VLOOKUP($U17,[1]BEx6_1!$A:$Z,8,0)),0,VLOOKUP($U17,[1]BEx6_1!$A:$Z,8,0))</f>
        <v>3113.0447909999998</v>
      </c>
      <c r="J17" s="24">
        <f>IF(ISERROR(VLOOKUP($U17,[1]BEx6_1!$A:$Z,9,0)),0,VLOOKUP($U17,[1]BEx6_1!$A:$Z,9,0))</f>
        <v>0</v>
      </c>
      <c r="K17" s="24">
        <f>IF(ISERROR(VLOOKUP($U17,[1]BEx6_1!$A:$Z,10,0)),0,VLOOKUP($U17,[1]BEx6_1!$A:$Z,10,0))</f>
        <v>238.20306110999999</v>
      </c>
      <c r="L17" s="25">
        <f t="shared" si="2"/>
        <v>238.20306110999999</v>
      </c>
      <c r="M17" s="26">
        <f>IF(ISERROR(VLOOKUP($U17,[1]BEx6_1!$A:$Z,11,0)),0,VLOOKUP($U17,[1]BEx6_1!$A:$Z,11,0))</f>
        <v>88.986266009999994</v>
      </c>
      <c r="N17" s="28">
        <f t="shared" si="3"/>
        <v>2.8584961664305202</v>
      </c>
      <c r="O17" s="23">
        <f t="shared" si="4"/>
        <v>4559.5676344499998</v>
      </c>
      <c r="P17" s="24">
        <f t="shared" si="4"/>
        <v>0</v>
      </c>
      <c r="Q17" s="24">
        <f t="shared" si="4"/>
        <v>243.00028067</v>
      </c>
      <c r="R17" s="25">
        <f t="shared" si="4"/>
        <v>243.00028067</v>
      </c>
      <c r="S17" s="29">
        <f t="shared" si="4"/>
        <v>678.78699308</v>
      </c>
      <c r="T17" s="30">
        <f t="shared" si="5"/>
        <v>14.887091222233378</v>
      </c>
      <c r="U17" s="31" t="s">
        <v>23</v>
      </c>
      <c r="V17" s="32" t="str">
        <f t="shared" si="6"/>
        <v/>
      </c>
      <c r="W17" s="33"/>
    </row>
    <row r="18" spans="1:23" ht="21">
      <c r="A18" s="34">
        <v>13</v>
      </c>
      <c r="B18" s="35" t="str">
        <f>VLOOKUP($U18,[1]Name!$A:$B,2,0)</f>
        <v>นครพนม</v>
      </c>
      <c r="C18" s="23">
        <f>IF(ISERROR(VLOOKUP($U18,[1]BEx6_1!$A:$Z,3,0)),0,VLOOKUP($U18,[1]BEx6_1!$A:$Z,3,0))</f>
        <v>1149.6678107499999</v>
      </c>
      <c r="D18" s="24">
        <f>IF(ISERROR(VLOOKUP($U18,[1]BEx6_1!$A:$Z,4,0)),0,VLOOKUP($U18,[1]BEx6_1!$A:$Z,4,0))</f>
        <v>0</v>
      </c>
      <c r="E18" s="24">
        <f>IF(ISERROR(VLOOKUP($U18,[1]BEx6_1!$A:$Z,5,0)),0,VLOOKUP($U18,[1]BEx6_1!$A:$Z,5,0))</f>
        <v>4.7610149399999999</v>
      </c>
      <c r="F18" s="25">
        <f t="shared" si="0"/>
        <v>4.7610149399999999</v>
      </c>
      <c r="G18" s="26">
        <f>IF(ISERROR(VLOOKUP($U18,[1]BEx6_1!$A:$Z,6,0)),0,VLOOKUP($U18,[1]BEx6_1!$A:$Z,6,0))</f>
        <v>504.94291444999999</v>
      </c>
      <c r="H18" s="36">
        <f t="shared" si="1"/>
        <v>43.920766479544582</v>
      </c>
      <c r="I18" s="23">
        <f>IF(ISERROR(VLOOKUP($U18,[1]BEx6_1!$A:$Z,8,0)),0,VLOOKUP($U18,[1]BEx6_1!$A:$Z,8,0))</f>
        <v>2952.9907784000002</v>
      </c>
      <c r="J18" s="24">
        <f>IF(ISERROR(VLOOKUP($U18,[1]BEx6_1!$A:$Z,9,0)),0,VLOOKUP($U18,[1]BEx6_1!$A:$Z,9,0))</f>
        <v>0</v>
      </c>
      <c r="K18" s="24">
        <f>IF(ISERROR(VLOOKUP($U18,[1]BEx6_1!$A:$Z,10,0)),0,VLOOKUP($U18,[1]BEx6_1!$A:$Z,10,0))</f>
        <v>781.98690919000001</v>
      </c>
      <c r="L18" s="25">
        <f t="shared" si="2"/>
        <v>781.98690919000001</v>
      </c>
      <c r="M18" s="26">
        <f>IF(ISERROR(VLOOKUP($U18,[1]BEx6_1!$A:$Z,11,0)),0,VLOOKUP($U18,[1]BEx6_1!$A:$Z,11,0))</f>
        <v>119.44248856999999</v>
      </c>
      <c r="N18" s="28">
        <f t="shared" si="3"/>
        <v>4.0447972084327581</v>
      </c>
      <c r="O18" s="23">
        <f t="shared" si="4"/>
        <v>4102.6585891499999</v>
      </c>
      <c r="P18" s="24">
        <f t="shared" si="4"/>
        <v>0</v>
      </c>
      <c r="Q18" s="24">
        <f t="shared" si="4"/>
        <v>786.74792413</v>
      </c>
      <c r="R18" s="25">
        <f t="shared" si="4"/>
        <v>786.74792413</v>
      </c>
      <c r="S18" s="29">
        <f t="shared" si="4"/>
        <v>624.38540302000001</v>
      </c>
      <c r="T18" s="30">
        <f t="shared" si="5"/>
        <v>15.219043687214583</v>
      </c>
      <c r="U18" s="31" t="s">
        <v>24</v>
      </c>
      <c r="V18" s="32" t="str">
        <f t="shared" si="6"/>
        <v/>
      </c>
      <c r="W18" s="33"/>
    </row>
    <row r="19" spans="1:23" ht="21">
      <c r="A19" s="34">
        <v>14</v>
      </c>
      <c r="B19" s="35" t="str">
        <f>VLOOKUP($U19,[1]Name!$A:$B,2,0)</f>
        <v>ลำพูน</v>
      </c>
      <c r="C19" s="23">
        <f>IF(ISERROR(VLOOKUP($U19,[1]BEx6_1!$A:$Z,3,0)),0,VLOOKUP($U19,[1]BEx6_1!$A:$Z,3,0))</f>
        <v>492.82276510999998</v>
      </c>
      <c r="D19" s="24">
        <f>IF(ISERROR(VLOOKUP($U19,[1]BEx6_1!$A:$Z,4,0)),0,VLOOKUP($U19,[1]BEx6_1!$A:$Z,4,0))</f>
        <v>0</v>
      </c>
      <c r="E19" s="24">
        <f>IF(ISERROR(VLOOKUP($U19,[1]BEx6_1!$A:$Z,5,0)),0,VLOOKUP($U19,[1]BEx6_1!$A:$Z,5,0))</f>
        <v>4.2109771299999998</v>
      </c>
      <c r="F19" s="25">
        <f t="shared" si="0"/>
        <v>4.2109771299999998</v>
      </c>
      <c r="G19" s="26">
        <f>IF(ISERROR(VLOOKUP($U19,[1]BEx6_1!$A:$Z,6,0)),0,VLOOKUP($U19,[1]BEx6_1!$A:$Z,6,0))</f>
        <v>231.61956172999999</v>
      </c>
      <c r="H19" s="36">
        <f t="shared" si="1"/>
        <v>46.998551635150534</v>
      </c>
      <c r="I19" s="23">
        <f>IF(ISERROR(VLOOKUP($U19,[1]BEx6_1!$A:$Z,8,0)),0,VLOOKUP($U19,[1]BEx6_1!$A:$Z,8,0))</f>
        <v>1067.53188804</v>
      </c>
      <c r="J19" s="24">
        <f>IF(ISERROR(VLOOKUP($U19,[1]BEx6_1!$A:$Z,9,0)),0,VLOOKUP($U19,[1]BEx6_1!$A:$Z,9,0))</f>
        <v>0</v>
      </c>
      <c r="K19" s="24">
        <f>IF(ISERROR(VLOOKUP($U19,[1]BEx6_1!$A:$Z,10,0)),0,VLOOKUP($U19,[1]BEx6_1!$A:$Z,10,0))</f>
        <v>89.234132000000002</v>
      </c>
      <c r="L19" s="25">
        <f t="shared" si="2"/>
        <v>89.234132000000002</v>
      </c>
      <c r="M19" s="26">
        <f>IF(ISERROR(VLOOKUP($U19,[1]BEx6_1!$A:$Z,11,0)),0,VLOOKUP($U19,[1]BEx6_1!$A:$Z,11,0))</f>
        <v>11.577385639999999</v>
      </c>
      <c r="N19" s="28">
        <f t="shared" si="3"/>
        <v>1.0845002167809905</v>
      </c>
      <c r="O19" s="23">
        <f t="shared" si="4"/>
        <v>1560.3546531500001</v>
      </c>
      <c r="P19" s="24">
        <f t="shared" si="4"/>
        <v>0</v>
      </c>
      <c r="Q19" s="24">
        <f t="shared" si="4"/>
        <v>93.445109130000006</v>
      </c>
      <c r="R19" s="25">
        <f t="shared" si="4"/>
        <v>93.445109130000006</v>
      </c>
      <c r="S19" s="29">
        <f t="shared" si="4"/>
        <v>243.19694736999998</v>
      </c>
      <c r="T19" s="30">
        <f t="shared" si="5"/>
        <v>15.586004558581653</v>
      </c>
      <c r="U19" s="31" t="s">
        <v>25</v>
      </c>
      <c r="V19" s="32" t="str">
        <f t="shared" si="6"/>
        <v/>
      </c>
      <c r="W19" s="33"/>
    </row>
    <row r="20" spans="1:23" ht="21">
      <c r="A20" s="34">
        <v>15</v>
      </c>
      <c r="B20" s="35" t="str">
        <f>VLOOKUP($U20,[1]Name!$A:$B,2,0)</f>
        <v>ยโสธร</v>
      </c>
      <c r="C20" s="23">
        <f>IF(ISERROR(VLOOKUP($U20,[1]BEx6_1!$A:$Z,3,0)),0,VLOOKUP($U20,[1]BEx6_1!$A:$Z,3,0))</f>
        <v>621.60442881999995</v>
      </c>
      <c r="D20" s="24">
        <f>IF(ISERROR(VLOOKUP($U20,[1]BEx6_1!$A:$Z,4,0)),0,VLOOKUP($U20,[1]BEx6_1!$A:$Z,4,0))</f>
        <v>0</v>
      </c>
      <c r="E20" s="24">
        <f>IF(ISERROR(VLOOKUP($U20,[1]BEx6_1!$A:$Z,5,0)),0,VLOOKUP($U20,[1]BEx6_1!$A:$Z,5,0))</f>
        <v>9.7152390000000004</v>
      </c>
      <c r="F20" s="25">
        <f t="shared" si="0"/>
        <v>9.7152390000000004</v>
      </c>
      <c r="G20" s="26">
        <f>IF(ISERROR(VLOOKUP($U20,[1]BEx6_1!$A:$Z,6,0)),0,VLOOKUP($U20,[1]BEx6_1!$A:$Z,6,0))</f>
        <v>285.21676740999999</v>
      </c>
      <c r="H20" s="36">
        <f t="shared" si="1"/>
        <v>45.883966424021594</v>
      </c>
      <c r="I20" s="23">
        <f>IF(ISERROR(VLOOKUP($U20,[1]BEx6_1!$A:$Z,8,0)),0,VLOOKUP($U20,[1]BEx6_1!$A:$Z,8,0))</f>
        <v>1440.3355554</v>
      </c>
      <c r="J20" s="24">
        <f>IF(ISERROR(VLOOKUP($U20,[1]BEx6_1!$A:$Z,9,0)),0,VLOOKUP($U20,[1]BEx6_1!$A:$Z,9,0))</f>
        <v>0</v>
      </c>
      <c r="K20" s="24">
        <f>IF(ISERROR(VLOOKUP($U20,[1]BEx6_1!$A:$Z,10,0)),0,VLOOKUP($U20,[1]BEx6_1!$A:$Z,10,0))</f>
        <v>90.46036617</v>
      </c>
      <c r="L20" s="25">
        <f t="shared" si="2"/>
        <v>90.46036617</v>
      </c>
      <c r="M20" s="26">
        <f>IF(ISERROR(VLOOKUP($U20,[1]BEx6_1!$A:$Z,11,0)),0,VLOOKUP($U20,[1]BEx6_1!$A:$Z,11,0))</f>
        <v>40.664295410000001</v>
      </c>
      <c r="N20" s="28">
        <f t="shared" si="3"/>
        <v>2.8232515164639529</v>
      </c>
      <c r="O20" s="23">
        <f t="shared" si="4"/>
        <v>2061.93998422</v>
      </c>
      <c r="P20" s="24">
        <f t="shared" si="4"/>
        <v>0</v>
      </c>
      <c r="Q20" s="24">
        <f t="shared" si="4"/>
        <v>100.17560517</v>
      </c>
      <c r="R20" s="25">
        <f t="shared" si="4"/>
        <v>100.17560517</v>
      </c>
      <c r="S20" s="29">
        <f t="shared" si="4"/>
        <v>325.88106282000001</v>
      </c>
      <c r="T20" s="30">
        <f t="shared" si="5"/>
        <v>15.804585260190091</v>
      </c>
      <c r="U20" s="31" t="s">
        <v>26</v>
      </c>
      <c r="V20" s="32" t="str">
        <f t="shared" si="6"/>
        <v/>
      </c>
      <c r="W20" s="33"/>
    </row>
    <row r="21" spans="1:23" ht="21">
      <c r="A21" s="34">
        <v>16</v>
      </c>
      <c r="B21" s="35" t="str">
        <f>VLOOKUP($U21,[1]Name!$A:$B,2,0)</f>
        <v>สุราษฏร์ธานี</v>
      </c>
      <c r="C21" s="23">
        <f>IF(ISERROR(VLOOKUP($U21,[1]BEx6_1!$A:$Z,3,0)),0,VLOOKUP($U21,[1]BEx6_1!$A:$Z,3,0))</f>
        <v>2152.82539378</v>
      </c>
      <c r="D21" s="24">
        <f>IF(ISERROR(VLOOKUP($U21,[1]BEx6_1!$A:$Z,4,0)),0,VLOOKUP($U21,[1]BEx6_1!$A:$Z,4,0))</f>
        <v>0</v>
      </c>
      <c r="E21" s="24">
        <f>IF(ISERROR(VLOOKUP($U21,[1]BEx6_1!$A:$Z,5,0)),0,VLOOKUP($U21,[1]BEx6_1!$A:$Z,5,0))</f>
        <v>14.959476759999999</v>
      </c>
      <c r="F21" s="25">
        <f t="shared" si="0"/>
        <v>14.959476759999999</v>
      </c>
      <c r="G21" s="26">
        <f>IF(ISERROR(VLOOKUP($U21,[1]BEx6_1!$A:$Z,6,0)),0,VLOOKUP($U21,[1]BEx6_1!$A:$Z,6,0))</f>
        <v>1012.98689301</v>
      </c>
      <c r="H21" s="36">
        <f t="shared" si="1"/>
        <v>47.053834274565347</v>
      </c>
      <c r="I21" s="23">
        <f>IF(ISERROR(VLOOKUP($U21,[1]BEx6_1!$A:$Z,8,0)),0,VLOOKUP($U21,[1]BEx6_1!$A:$Z,8,0))</f>
        <v>5374.8643670000001</v>
      </c>
      <c r="J21" s="24">
        <f>IF(ISERROR(VLOOKUP($U21,[1]BEx6_1!$A:$Z,9,0)),0,VLOOKUP($U21,[1]BEx6_1!$A:$Z,9,0))</f>
        <v>0</v>
      </c>
      <c r="K21" s="24">
        <f>IF(ISERROR(VLOOKUP($U21,[1]BEx6_1!$A:$Z,10,0)),0,VLOOKUP($U21,[1]BEx6_1!$A:$Z,10,0))</f>
        <v>1080.8013022</v>
      </c>
      <c r="L21" s="25">
        <f t="shared" si="2"/>
        <v>1080.8013022</v>
      </c>
      <c r="M21" s="26">
        <f>IF(ISERROR(VLOOKUP($U21,[1]BEx6_1!$A:$Z,11,0)),0,VLOOKUP($U21,[1]BEx6_1!$A:$Z,11,0))</f>
        <v>186.16745014</v>
      </c>
      <c r="N21" s="28">
        <f t="shared" si="3"/>
        <v>3.4636678700770647</v>
      </c>
      <c r="O21" s="23">
        <f t="shared" si="4"/>
        <v>7527.6897607800001</v>
      </c>
      <c r="P21" s="24">
        <f t="shared" si="4"/>
        <v>0</v>
      </c>
      <c r="Q21" s="24">
        <f t="shared" si="4"/>
        <v>1095.7607789599999</v>
      </c>
      <c r="R21" s="25">
        <f t="shared" si="4"/>
        <v>1095.7607789599999</v>
      </c>
      <c r="S21" s="29">
        <f t="shared" si="4"/>
        <v>1199.1543431499999</v>
      </c>
      <c r="T21" s="30">
        <f t="shared" si="5"/>
        <v>15.929911848887707</v>
      </c>
      <c r="U21" s="31" t="s">
        <v>27</v>
      </c>
      <c r="V21" s="32" t="str">
        <f t="shared" si="6"/>
        <v/>
      </c>
      <c r="W21" s="33"/>
    </row>
    <row r="22" spans="1:23" ht="21">
      <c r="A22" s="34">
        <v>17</v>
      </c>
      <c r="B22" s="35" t="str">
        <f>VLOOKUP($U22,[1]Name!$A:$B,2,0)</f>
        <v>เลย</v>
      </c>
      <c r="C22" s="23">
        <f>IF(ISERROR(VLOOKUP($U22,[1]BEx6_1!$A:$Z,3,0)),0,VLOOKUP($U22,[1]BEx6_1!$A:$Z,3,0))</f>
        <v>1105.9727946600001</v>
      </c>
      <c r="D22" s="24">
        <f>IF(ISERROR(VLOOKUP($U22,[1]BEx6_1!$A:$Z,4,0)),0,VLOOKUP($U22,[1]BEx6_1!$A:$Z,4,0))</f>
        <v>0</v>
      </c>
      <c r="E22" s="24">
        <f>IF(ISERROR(VLOOKUP($U22,[1]BEx6_1!$A:$Z,5,0)),0,VLOOKUP($U22,[1]BEx6_1!$A:$Z,5,0))</f>
        <v>2.6064140500000001</v>
      </c>
      <c r="F22" s="25">
        <f t="shared" si="0"/>
        <v>2.6064140500000001</v>
      </c>
      <c r="G22" s="26">
        <f>IF(ISERROR(VLOOKUP($U22,[1]BEx6_1!$A:$Z,6,0)),0,VLOOKUP($U22,[1]BEx6_1!$A:$Z,6,0))</f>
        <v>503.45657366</v>
      </c>
      <c r="H22" s="36">
        <f t="shared" si="1"/>
        <v>45.521605602855125</v>
      </c>
      <c r="I22" s="23">
        <f>IF(ISERROR(VLOOKUP($U22,[1]BEx6_1!$A:$Z,8,0)),0,VLOOKUP($U22,[1]BEx6_1!$A:$Z,8,0))</f>
        <v>2225.39120822</v>
      </c>
      <c r="J22" s="24">
        <f>IF(ISERROR(VLOOKUP($U22,[1]BEx6_1!$A:$Z,9,0)),0,VLOOKUP($U22,[1]BEx6_1!$A:$Z,9,0))</f>
        <v>0</v>
      </c>
      <c r="K22" s="24">
        <f>IF(ISERROR(VLOOKUP($U22,[1]BEx6_1!$A:$Z,10,0)),0,VLOOKUP($U22,[1]BEx6_1!$A:$Z,10,0))</f>
        <v>323.33605819000002</v>
      </c>
      <c r="L22" s="25">
        <f t="shared" si="2"/>
        <v>323.33605819000002</v>
      </c>
      <c r="M22" s="26">
        <f>IF(ISERROR(VLOOKUP($U22,[1]BEx6_1!$A:$Z,11,0)),0,VLOOKUP($U22,[1]BEx6_1!$A:$Z,11,0))</f>
        <v>27.691074570000001</v>
      </c>
      <c r="N22" s="28">
        <f t="shared" si="3"/>
        <v>1.2443238953994507</v>
      </c>
      <c r="O22" s="23">
        <f t="shared" si="4"/>
        <v>3331.36400288</v>
      </c>
      <c r="P22" s="24">
        <f t="shared" si="4"/>
        <v>0</v>
      </c>
      <c r="Q22" s="24">
        <f t="shared" si="4"/>
        <v>325.94247224000003</v>
      </c>
      <c r="R22" s="25">
        <f t="shared" si="4"/>
        <v>325.94247224000003</v>
      </c>
      <c r="S22" s="29">
        <f t="shared" si="4"/>
        <v>531.14764822999996</v>
      </c>
      <c r="T22" s="30">
        <f t="shared" si="5"/>
        <v>15.943849059148658</v>
      </c>
      <c r="U22" s="31" t="s">
        <v>28</v>
      </c>
      <c r="V22" s="32" t="str">
        <f t="shared" si="6"/>
        <v/>
      </c>
      <c r="W22" s="33"/>
    </row>
    <row r="23" spans="1:23" ht="21">
      <c r="A23" s="34">
        <v>18</v>
      </c>
      <c r="B23" s="35" t="str">
        <f>VLOOKUP($U23,[1]Name!$A:$B,2,0)</f>
        <v>นครสวรรค์</v>
      </c>
      <c r="C23" s="23">
        <f>IF(ISERROR(VLOOKUP($U23,[1]BEx6_1!$A:$Z,3,0)),0,VLOOKUP($U23,[1]BEx6_1!$A:$Z,3,0))</f>
        <v>1647.94695948</v>
      </c>
      <c r="D23" s="24">
        <f>IF(ISERROR(VLOOKUP($U23,[1]BEx6_1!$A:$Z,4,0)),0,VLOOKUP($U23,[1]BEx6_1!$A:$Z,4,0))</f>
        <v>0</v>
      </c>
      <c r="E23" s="24">
        <f>IF(ISERROR(VLOOKUP($U23,[1]BEx6_1!$A:$Z,5,0)),0,VLOOKUP($U23,[1]BEx6_1!$A:$Z,5,0))</f>
        <v>6.9499965899999996</v>
      </c>
      <c r="F23" s="25">
        <f t="shared" si="0"/>
        <v>6.9499965899999996</v>
      </c>
      <c r="G23" s="26">
        <f>IF(ISERROR(VLOOKUP($U23,[1]BEx6_1!$A:$Z,6,0)),0,VLOOKUP($U23,[1]BEx6_1!$A:$Z,6,0))</f>
        <v>737.63692659000003</v>
      </c>
      <c r="H23" s="36">
        <f t="shared" si="1"/>
        <v>44.760962866350809</v>
      </c>
      <c r="I23" s="23">
        <f>IF(ISERROR(VLOOKUP($U23,[1]BEx6_1!$A:$Z,8,0)),0,VLOOKUP($U23,[1]BEx6_1!$A:$Z,8,0))</f>
        <v>3277.4287721999999</v>
      </c>
      <c r="J23" s="24">
        <f>IF(ISERROR(VLOOKUP($U23,[1]BEx6_1!$A:$Z,9,0)),0,VLOOKUP($U23,[1]BEx6_1!$A:$Z,9,0))</f>
        <v>0</v>
      </c>
      <c r="K23" s="24">
        <f>IF(ISERROR(VLOOKUP($U23,[1]BEx6_1!$A:$Z,10,0)),0,VLOOKUP($U23,[1]BEx6_1!$A:$Z,10,0))</f>
        <v>445.69988719000003</v>
      </c>
      <c r="L23" s="25">
        <f t="shared" si="2"/>
        <v>445.69988719000003</v>
      </c>
      <c r="M23" s="26">
        <f>IF(ISERROR(VLOOKUP($U23,[1]BEx6_1!$A:$Z,11,0)),0,VLOOKUP($U23,[1]BEx6_1!$A:$Z,11,0))</f>
        <v>53.240905359999999</v>
      </c>
      <c r="N23" s="28">
        <f t="shared" si="3"/>
        <v>1.6244717753015157</v>
      </c>
      <c r="O23" s="23">
        <f t="shared" si="4"/>
        <v>4925.3757316800002</v>
      </c>
      <c r="P23" s="24">
        <f t="shared" si="4"/>
        <v>0</v>
      </c>
      <c r="Q23" s="24">
        <f t="shared" si="4"/>
        <v>452.64988378000004</v>
      </c>
      <c r="R23" s="25">
        <f t="shared" si="4"/>
        <v>452.64988378000004</v>
      </c>
      <c r="S23" s="29">
        <f t="shared" si="4"/>
        <v>790.87783194999997</v>
      </c>
      <c r="T23" s="30">
        <f t="shared" si="5"/>
        <v>16.05720812045011</v>
      </c>
      <c r="U23" s="31" t="s">
        <v>29</v>
      </c>
      <c r="V23" s="32" t="str">
        <f t="shared" si="6"/>
        <v/>
      </c>
      <c r="W23" s="33"/>
    </row>
    <row r="24" spans="1:23" ht="21">
      <c r="A24" s="34">
        <v>19</v>
      </c>
      <c r="B24" s="35" t="str">
        <f>VLOOKUP($U24,[1]Name!$A:$B,2,0)</f>
        <v>สุพรรณบุรี</v>
      </c>
      <c r="C24" s="23">
        <f>IF(ISERROR(VLOOKUP($U24,[1]BEx6_1!$A:$Z,3,0)),0,VLOOKUP($U24,[1]BEx6_1!$A:$Z,3,0))</f>
        <v>974.39870177</v>
      </c>
      <c r="D24" s="24">
        <f>IF(ISERROR(VLOOKUP($U24,[1]BEx6_1!$A:$Z,4,0)),0,VLOOKUP($U24,[1]BEx6_1!$A:$Z,4,0))</f>
        <v>0</v>
      </c>
      <c r="E24" s="24">
        <f>IF(ISERROR(VLOOKUP($U24,[1]BEx6_1!$A:$Z,5,0)),0,VLOOKUP($U24,[1]BEx6_1!$A:$Z,5,0))</f>
        <v>7.1467521700000001</v>
      </c>
      <c r="F24" s="25">
        <f t="shared" si="0"/>
        <v>7.1467521700000001</v>
      </c>
      <c r="G24" s="26">
        <f>IF(ISERROR(VLOOKUP($U24,[1]BEx6_1!$A:$Z,6,0)),0,VLOOKUP($U24,[1]BEx6_1!$A:$Z,6,0))</f>
        <v>363.16881904000002</v>
      </c>
      <c r="H24" s="36">
        <f t="shared" si="1"/>
        <v>37.271069674077161</v>
      </c>
      <c r="I24" s="23">
        <f>IF(ISERROR(VLOOKUP($U24,[1]BEx6_1!$A:$Z,8,0)),0,VLOOKUP($U24,[1]BEx6_1!$A:$Z,8,0))</f>
        <v>2844.19995956</v>
      </c>
      <c r="J24" s="24">
        <f>IF(ISERROR(VLOOKUP($U24,[1]BEx6_1!$A:$Z,9,0)),0,VLOOKUP($U24,[1]BEx6_1!$A:$Z,9,0))</f>
        <v>0</v>
      </c>
      <c r="K24" s="24">
        <f>IF(ISERROR(VLOOKUP($U24,[1]BEx6_1!$A:$Z,10,0)),0,VLOOKUP($U24,[1]BEx6_1!$A:$Z,10,0))</f>
        <v>222.4983378</v>
      </c>
      <c r="L24" s="25">
        <f t="shared" si="2"/>
        <v>222.4983378</v>
      </c>
      <c r="M24" s="26">
        <f>IF(ISERROR(VLOOKUP($U24,[1]BEx6_1!$A:$Z,11,0)),0,VLOOKUP($U24,[1]BEx6_1!$A:$Z,11,0))</f>
        <v>264.56459720999999</v>
      </c>
      <c r="N24" s="28">
        <f t="shared" si="3"/>
        <v>9.3018986348248287</v>
      </c>
      <c r="O24" s="23">
        <f t="shared" si="4"/>
        <v>3818.5986613300001</v>
      </c>
      <c r="P24" s="24">
        <f t="shared" si="4"/>
        <v>0</v>
      </c>
      <c r="Q24" s="24">
        <f t="shared" si="4"/>
        <v>229.64508997000002</v>
      </c>
      <c r="R24" s="25">
        <f t="shared" si="4"/>
        <v>229.64508997000002</v>
      </c>
      <c r="S24" s="29">
        <f t="shared" si="4"/>
        <v>627.73341625</v>
      </c>
      <c r="T24" s="30">
        <f t="shared" si="5"/>
        <v>16.438842411141565</v>
      </c>
      <c r="U24" s="31" t="s">
        <v>30</v>
      </c>
      <c r="V24" s="32" t="str">
        <f t="shared" si="6"/>
        <v/>
      </c>
      <c r="W24" s="33"/>
    </row>
    <row r="25" spans="1:23" ht="21">
      <c r="A25" s="34">
        <v>20</v>
      </c>
      <c r="B25" s="35" t="str">
        <f>VLOOKUP($U25,[1]Name!$A:$B,2,0)</f>
        <v>อุทัยธานี</v>
      </c>
      <c r="C25" s="23">
        <f>IF(ISERROR(VLOOKUP($U25,[1]BEx6_1!$A:$Z,3,0)),0,VLOOKUP($U25,[1]BEx6_1!$A:$Z,3,0))</f>
        <v>438.46708683000003</v>
      </c>
      <c r="D25" s="24">
        <f>IF(ISERROR(VLOOKUP($U25,[1]BEx6_1!$A:$Z,4,0)),0,VLOOKUP($U25,[1]BEx6_1!$A:$Z,4,0))</f>
        <v>0</v>
      </c>
      <c r="E25" s="24">
        <f>IF(ISERROR(VLOOKUP($U25,[1]BEx6_1!$A:$Z,5,0)),0,VLOOKUP($U25,[1]BEx6_1!$A:$Z,5,0))</f>
        <v>3.9842787500000001</v>
      </c>
      <c r="F25" s="25">
        <f t="shared" si="0"/>
        <v>3.9842787500000001</v>
      </c>
      <c r="G25" s="26">
        <f>IF(ISERROR(VLOOKUP($U25,[1]BEx6_1!$A:$Z,6,0)),0,VLOOKUP($U25,[1]BEx6_1!$A:$Z,6,0))</f>
        <v>210.73005201999999</v>
      </c>
      <c r="H25" s="36">
        <f t="shared" si="1"/>
        <v>48.060631766804207</v>
      </c>
      <c r="I25" s="23">
        <f>IF(ISERROR(VLOOKUP($U25,[1]BEx6_1!$A:$Z,8,0)),0,VLOOKUP($U25,[1]BEx6_1!$A:$Z,8,0))</f>
        <v>1390.5842562</v>
      </c>
      <c r="J25" s="24">
        <f>IF(ISERROR(VLOOKUP($U25,[1]BEx6_1!$A:$Z,9,0)),0,VLOOKUP($U25,[1]BEx6_1!$A:$Z,9,0))</f>
        <v>0</v>
      </c>
      <c r="K25" s="24">
        <f>IF(ISERROR(VLOOKUP($U25,[1]BEx6_1!$A:$Z,10,0)),0,VLOOKUP($U25,[1]BEx6_1!$A:$Z,10,0))</f>
        <v>194.26447686</v>
      </c>
      <c r="L25" s="25">
        <f t="shared" si="2"/>
        <v>194.26447686</v>
      </c>
      <c r="M25" s="26">
        <f>IF(ISERROR(VLOOKUP($U25,[1]BEx6_1!$A:$Z,11,0)),0,VLOOKUP($U25,[1]BEx6_1!$A:$Z,11,0))</f>
        <v>90.513802859999998</v>
      </c>
      <c r="N25" s="28">
        <f t="shared" si="3"/>
        <v>6.5090484417926486</v>
      </c>
      <c r="O25" s="23">
        <f t="shared" si="4"/>
        <v>1829.05134303</v>
      </c>
      <c r="P25" s="24">
        <f t="shared" si="4"/>
        <v>0</v>
      </c>
      <c r="Q25" s="24">
        <f t="shared" si="4"/>
        <v>198.24875560999999</v>
      </c>
      <c r="R25" s="25">
        <f t="shared" si="4"/>
        <v>198.24875560999999</v>
      </c>
      <c r="S25" s="29">
        <f t="shared" si="4"/>
        <v>301.24385487999996</v>
      </c>
      <c r="T25" s="30">
        <f t="shared" si="5"/>
        <v>16.469950722157449</v>
      </c>
      <c r="U25" s="31" t="s">
        <v>31</v>
      </c>
      <c r="V25" s="32" t="str">
        <f t="shared" si="6"/>
        <v/>
      </c>
      <c r="W25" s="33"/>
    </row>
    <row r="26" spans="1:23" ht="21">
      <c r="A26" s="34">
        <v>21</v>
      </c>
      <c r="B26" s="35" t="str">
        <f>VLOOKUP($U26,[1]Name!$A:$B,2,0)</f>
        <v>ชุมพร</v>
      </c>
      <c r="C26" s="23">
        <f>IF(ISERROR(VLOOKUP($U26,[1]BEx6_1!$A:$Z,3,0)),0,VLOOKUP($U26,[1]BEx6_1!$A:$Z,3,0))</f>
        <v>871.68546222999998</v>
      </c>
      <c r="D26" s="24">
        <f>IF(ISERROR(VLOOKUP($U26,[1]BEx6_1!$A:$Z,4,0)),0,VLOOKUP($U26,[1]BEx6_1!$A:$Z,4,0))</f>
        <v>0</v>
      </c>
      <c r="E26" s="24">
        <f>IF(ISERROR(VLOOKUP($U26,[1]BEx6_1!$A:$Z,5,0)),0,VLOOKUP($U26,[1]BEx6_1!$A:$Z,5,0))</f>
        <v>3.6131132500000001</v>
      </c>
      <c r="F26" s="25">
        <f t="shared" si="0"/>
        <v>3.6131132500000001</v>
      </c>
      <c r="G26" s="26">
        <f>IF(ISERROR(VLOOKUP($U26,[1]BEx6_1!$A:$Z,6,0)),0,VLOOKUP($U26,[1]BEx6_1!$A:$Z,6,0))</f>
        <v>410.12793333000002</v>
      </c>
      <c r="H26" s="36">
        <f t="shared" si="1"/>
        <v>47.049991206780625</v>
      </c>
      <c r="I26" s="23">
        <f>IF(ISERROR(VLOOKUP($U26,[1]BEx6_1!$A:$Z,8,0)),0,VLOOKUP($U26,[1]BEx6_1!$A:$Z,8,0))</f>
        <v>1685.722587</v>
      </c>
      <c r="J26" s="24">
        <f>IF(ISERROR(VLOOKUP($U26,[1]BEx6_1!$A:$Z,9,0)),0,VLOOKUP($U26,[1]BEx6_1!$A:$Z,9,0))</f>
        <v>0</v>
      </c>
      <c r="K26" s="24">
        <f>IF(ISERROR(VLOOKUP($U26,[1]BEx6_1!$A:$Z,10,0)),0,VLOOKUP($U26,[1]BEx6_1!$A:$Z,10,0))</f>
        <v>120.7358555</v>
      </c>
      <c r="L26" s="25">
        <f t="shared" si="2"/>
        <v>120.7358555</v>
      </c>
      <c r="M26" s="26">
        <f>IF(ISERROR(VLOOKUP($U26,[1]BEx6_1!$A:$Z,11,0)),0,VLOOKUP($U26,[1]BEx6_1!$A:$Z,11,0))</f>
        <v>13.04870594</v>
      </c>
      <c r="N26" s="38">
        <f t="shared" si="3"/>
        <v>0.77407196419086721</v>
      </c>
      <c r="O26" s="23">
        <f t="shared" si="4"/>
        <v>2557.40804923</v>
      </c>
      <c r="P26" s="24">
        <f t="shared" si="4"/>
        <v>0</v>
      </c>
      <c r="Q26" s="24">
        <f t="shared" si="4"/>
        <v>124.34896875</v>
      </c>
      <c r="R26" s="25">
        <f t="shared" si="4"/>
        <v>124.34896875</v>
      </c>
      <c r="S26" s="29">
        <f t="shared" si="4"/>
        <v>423.17663927000001</v>
      </c>
      <c r="T26" s="30">
        <f t="shared" si="5"/>
        <v>16.547091082997593</v>
      </c>
      <c r="U26" s="31" t="s">
        <v>32</v>
      </c>
      <c r="V26" s="32" t="str">
        <f t="shared" si="6"/>
        <v/>
      </c>
      <c r="W26" s="33"/>
    </row>
    <row r="27" spans="1:23" ht="21">
      <c r="A27" s="34">
        <v>22</v>
      </c>
      <c r="B27" s="35" t="str">
        <f>VLOOKUP($U27,[1]Name!$A:$B,2,0)</f>
        <v>ฉะเชิงเทรา</v>
      </c>
      <c r="C27" s="23">
        <f>IF(ISERROR(VLOOKUP($U27,[1]BEx6_1!$A:$Z,3,0)),0,VLOOKUP($U27,[1]BEx6_1!$A:$Z,3,0))</f>
        <v>1013.91820265</v>
      </c>
      <c r="D27" s="24">
        <f>IF(ISERROR(VLOOKUP($U27,[1]BEx6_1!$A:$Z,4,0)),0,VLOOKUP($U27,[1]BEx6_1!$A:$Z,4,0))</f>
        <v>0</v>
      </c>
      <c r="E27" s="24">
        <f>IF(ISERROR(VLOOKUP($U27,[1]BEx6_1!$A:$Z,5,0)),0,VLOOKUP($U27,[1]BEx6_1!$A:$Z,5,0))</f>
        <v>7.3330397100000004</v>
      </c>
      <c r="F27" s="25">
        <f t="shared" si="0"/>
        <v>7.3330397100000004</v>
      </c>
      <c r="G27" s="26">
        <f>IF(ISERROR(VLOOKUP($U27,[1]BEx6_1!$A:$Z,6,0)),0,VLOOKUP($U27,[1]BEx6_1!$A:$Z,6,0))</f>
        <v>406.50031223000002</v>
      </c>
      <c r="H27" s="36">
        <f t="shared" si="1"/>
        <v>40.09202233154128</v>
      </c>
      <c r="I27" s="23">
        <f>IF(ISERROR(VLOOKUP($U27,[1]BEx6_1!$A:$Z,8,0)),0,VLOOKUP($U27,[1]BEx6_1!$A:$Z,8,0))</f>
        <v>1914.4896518999999</v>
      </c>
      <c r="J27" s="24">
        <f>IF(ISERROR(VLOOKUP($U27,[1]BEx6_1!$A:$Z,9,0)),0,VLOOKUP($U27,[1]BEx6_1!$A:$Z,9,0))</f>
        <v>0</v>
      </c>
      <c r="K27" s="24">
        <f>IF(ISERROR(VLOOKUP($U27,[1]BEx6_1!$A:$Z,10,0)),0,VLOOKUP($U27,[1]BEx6_1!$A:$Z,10,0))</f>
        <v>246.06135202999999</v>
      </c>
      <c r="L27" s="25">
        <f t="shared" si="2"/>
        <v>246.06135202999999</v>
      </c>
      <c r="M27" s="26">
        <f>IF(ISERROR(VLOOKUP($U27,[1]BEx6_1!$A:$Z,11,0)),0,VLOOKUP($U27,[1]BEx6_1!$A:$Z,11,0))</f>
        <v>79.679184710000001</v>
      </c>
      <c r="N27" s="38">
        <f t="shared" si="3"/>
        <v>4.1619020834572735</v>
      </c>
      <c r="O27" s="23">
        <f t="shared" si="4"/>
        <v>2928.4078545499997</v>
      </c>
      <c r="P27" s="24">
        <f t="shared" si="4"/>
        <v>0</v>
      </c>
      <c r="Q27" s="24">
        <f t="shared" si="4"/>
        <v>253.39439174</v>
      </c>
      <c r="R27" s="25">
        <f t="shared" si="4"/>
        <v>253.39439174</v>
      </c>
      <c r="S27" s="29">
        <f t="shared" si="4"/>
        <v>486.17949694000004</v>
      </c>
      <c r="T27" s="30">
        <f t="shared" si="5"/>
        <v>16.602178422127949</v>
      </c>
      <c r="U27" s="31" t="s">
        <v>33</v>
      </c>
      <c r="V27" s="32" t="str">
        <f t="shared" si="6"/>
        <v/>
      </c>
      <c r="W27" s="33"/>
    </row>
    <row r="28" spans="1:23" ht="21">
      <c r="A28" s="34">
        <v>23</v>
      </c>
      <c r="B28" s="35" t="str">
        <f>VLOOKUP($U28,[1]Name!$A:$B,2,0)</f>
        <v>น่าน</v>
      </c>
      <c r="C28" s="23">
        <f>IF(ISERROR(VLOOKUP($U28,[1]BEx6_1!$A:$Z,3,0)),0,VLOOKUP($U28,[1]BEx6_1!$A:$Z,3,0))</f>
        <v>797.53092351999999</v>
      </c>
      <c r="D28" s="24">
        <f>IF(ISERROR(VLOOKUP($U28,[1]BEx6_1!$A:$Z,4,0)),0,VLOOKUP($U28,[1]BEx6_1!$A:$Z,4,0))</f>
        <v>0</v>
      </c>
      <c r="E28" s="24">
        <f>IF(ISERROR(VLOOKUP($U28,[1]BEx6_1!$A:$Z,5,0)),0,VLOOKUP($U28,[1]BEx6_1!$A:$Z,5,0))</f>
        <v>4.7679108299999999</v>
      </c>
      <c r="F28" s="25">
        <f t="shared" si="0"/>
        <v>4.7679108299999999</v>
      </c>
      <c r="G28" s="26">
        <f>IF(ISERROR(VLOOKUP($U28,[1]BEx6_1!$A:$Z,6,0)),0,VLOOKUP($U28,[1]BEx6_1!$A:$Z,6,0))</f>
        <v>289.99928464999999</v>
      </c>
      <c r="H28" s="36">
        <f t="shared" si="1"/>
        <v>36.362136701866405</v>
      </c>
      <c r="I28" s="23">
        <f>IF(ISERROR(VLOOKUP($U28,[1]BEx6_1!$A:$Z,8,0)),0,VLOOKUP($U28,[1]BEx6_1!$A:$Z,8,0))</f>
        <v>1717.827237</v>
      </c>
      <c r="J28" s="24">
        <f>IF(ISERROR(VLOOKUP($U28,[1]BEx6_1!$A:$Z,9,0)),0,VLOOKUP($U28,[1]BEx6_1!$A:$Z,9,0))</f>
        <v>0</v>
      </c>
      <c r="K28" s="24">
        <f>IF(ISERROR(VLOOKUP($U28,[1]BEx6_1!$A:$Z,10,0)),0,VLOOKUP($U28,[1]BEx6_1!$A:$Z,10,0))</f>
        <v>49.19532907</v>
      </c>
      <c r="L28" s="25">
        <f t="shared" si="2"/>
        <v>49.19532907</v>
      </c>
      <c r="M28" s="26">
        <f>IF(ISERROR(VLOOKUP($U28,[1]BEx6_1!$A:$Z,11,0)),0,VLOOKUP($U28,[1]BEx6_1!$A:$Z,11,0))</f>
        <v>132.1436219</v>
      </c>
      <c r="N28" s="38">
        <f t="shared" si="3"/>
        <v>7.6924861274626544</v>
      </c>
      <c r="O28" s="23">
        <f t="shared" si="4"/>
        <v>2515.3581605199997</v>
      </c>
      <c r="P28" s="24">
        <f t="shared" si="4"/>
        <v>0</v>
      </c>
      <c r="Q28" s="24">
        <f t="shared" si="4"/>
        <v>53.963239899999998</v>
      </c>
      <c r="R28" s="25">
        <f t="shared" si="4"/>
        <v>53.963239899999998</v>
      </c>
      <c r="S28" s="29">
        <f t="shared" si="4"/>
        <v>422.14290655000002</v>
      </c>
      <c r="T28" s="30">
        <f t="shared" si="5"/>
        <v>16.782616216480697</v>
      </c>
      <c r="U28" s="31" t="s">
        <v>34</v>
      </c>
      <c r="V28" s="32" t="str">
        <f t="shared" si="6"/>
        <v/>
      </c>
      <c r="W28" s="33"/>
    </row>
    <row r="29" spans="1:23" ht="21">
      <c r="A29" s="34">
        <v>24</v>
      </c>
      <c r="B29" s="35" t="str">
        <f>VLOOKUP($U29,[1]Name!$A:$B,2,0)</f>
        <v>ร้อยเอ็ด</v>
      </c>
      <c r="C29" s="23">
        <f>IF(ISERROR(VLOOKUP($U29,[1]BEx6_1!$A:$Z,3,0)),0,VLOOKUP($U29,[1]BEx6_1!$A:$Z,3,0))</f>
        <v>1458.93621078</v>
      </c>
      <c r="D29" s="24">
        <f>IF(ISERROR(VLOOKUP($U29,[1]BEx6_1!$A:$Z,4,0)),0,VLOOKUP($U29,[1]BEx6_1!$A:$Z,4,0))</f>
        <v>0</v>
      </c>
      <c r="E29" s="24">
        <f>IF(ISERROR(VLOOKUP($U29,[1]BEx6_1!$A:$Z,5,0)),0,VLOOKUP($U29,[1]BEx6_1!$A:$Z,5,0))</f>
        <v>3.0357987</v>
      </c>
      <c r="F29" s="25">
        <f t="shared" si="0"/>
        <v>3.0357987</v>
      </c>
      <c r="G29" s="26">
        <f>IF(ISERROR(VLOOKUP($U29,[1]BEx6_1!$A:$Z,6,0)),0,VLOOKUP($U29,[1]BEx6_1!$A:$Z,6,0))</f>
        <v>663.28380814000002</v>
      </c>
      <c r="H29" s="36">
        <f t="shared" si="1"/>
        <v>45.463523575536215</v>
      </c>
      <c r="I29" s="23">
        <f>IF(ISERROR(VLOOKUP($U29,[1]BEx6_1!$A:$Z,8,0)),0,VLOOKUP($U29,[1]BEx6_1!$A:$Z,8,0))</f>
        <v>2851.9483518299999</v>
      </c>
      <c r="J29" s="24">
        <f>IF(ISERROR(VLOOKUP($U29,[1]BEx6_1!$A:$Z,9,0)),0,VLOOKUP($U29,[1]BEx6_1!$A:$Z,9,0))</f>
        <v>0</v>
      </c>
      <c r="K29" s="24">
        <f>IF(ISERROR(VLOOKUP($U29,[1]BEx6_1!$A:$Z,10,0)),0,VLOOKUP($U29,[1]BEx6_1!$A:$Z,10,0))</f>
        <v>153.46818469999999</v>
      </c>
      <c r="L29" s="25">
        <f t="shared" si="2"/>
        <v>153.46818469999999</v>
      </c>
      <c r="M29" s="26">
        <f>IF(ISERROR(VLOOKUP($U29,[1]BEx6_1!$A:$Z,11,0)),0,VLOOKUP($U29,[1]BEx6_1!$A:$Z,11,0))</f>
        <v>61.879308610000002</v>
      </c>
      <c r="N29" s="38">
        <f t="shared" si="3"/>
        <v>2.169720520019029</v>
      </c>
      <c r="O29" s="23">
        <f t="shared" si="4"/>
        <v>4310.8845626100001</v>
      </c>
      <c r="P29" s="24">
        <f t="shared" si="4"/>
        <v>0</v>
      </c>
      <c r="Q29" s="24">
        <f t="shared" si="4"/>
        <v>156.50398339999998</v>
      </c>
      <c r="R29" s="25">
        <f t="shared" si="4"/>
        <v>156.50398339999998</v>
      </c>
      <c r="S29" s="29">
        <f t="shared" si="4"/>
        <v>725.16311674999997</v>
      </c>
      <c r="T29" s="30">
        <f t="shared" si="5"/>
        <v>16.82167792289372</v>
      </c>
      <c r="U29" s="31" t="s">
        <v>35</v>
      </c>
      <c r="V29" s="32" t="str">
        <f t="shared" si="6"/>
        <v/>
      </c>
      <c r="W29" s="33"/>
    </row>
    <row r="30" spans="1:23" ht="21">
      <c r="A30" s="34">
        <v>25</v>
      </c>
      <c r="B30" s="35" t="str">
        <f>VLOOKUP($U30,[1]Name!$A:$B,2,0)</f>
        <v>อ่างทอง</v>
      </c>
      <c r="C30" s="23">
        <f>IF(ISERROR(VLOOKUP($U30,[1]BEx6_1!$A:$Z,3,0)),0,VLOOKUP($U30,[1]BEx6_1!$A:$Z,3,0))</f>
        <v>412.44041571000002</v>
      </c>
      <c r="D30" s="24">
        <f>IF(ISERROR(VLOOKUP($U30,[1]BEx6_1!$A:$Z,4,0)),0,VLOOKUP($U30,[1]BEx6_1!$A:$Z,4,0))</f>
        <v>0</v>
      </c>
      <c r="E30" s="24">
        <f>IF(ISERROR(VLOOKUP($U30,[1]BEx6_1!$A:$Z,5,0)),0,VLOOKUP($U30,[1]BEx6_1!$A:$Z,5,0))</f>
        <v>4.4754152300000003</v>
      </c>
      <c r="F30" s="25">
        <f t="shared" si="0"/>
        <v>4.4754152300000003</v>
      </c>
      <c r="G30" s="26">
        <f>IF(ISERROR(VLOOKUP($U30,[1]BEx6_1!$A:$Z,6,0)),0,VLOOKUP($U30,[1]BEx6_1!$A:$Z,6,0))</f>
        <v>206.68112654000001</v>
      </c>
      <c r="H30" s="36">
        <f t="shared" si="1"/>
        <v>50.111754005534728</v>
      </c>
      <c r="I30" s="23">
        <f>IF(ISERROR(VLOOKUP($U30,[1]BEx6_1!$A:$Z,8,0)),0,VLOOKUP($U30,[1]BEx6_1!$A:$Z,8,0))</f>
        <v>866.00764200000003</v>
      </c>
      <c r="J30" s="24">
        <f>IF(ISERROR(VLOOKUP($U30,[1]BEx6_1!$A:$Z,9,0)),0,VLOOKUP($U30,[1]BEx6_1!$A:$Z,9,0))</f>
        <v>0</v>
      </c>
      <c r="K30" s="24">
        <f>IF(ISERROR(VLOOKUP($U30,[1]BEx6_1!$A:$Z,10,0)),0,VLOOKUP($U30,[1]BEx6_1!$A:$Z,10,0))</f>
        <v>17.27212952</v>
      </c>
      <c r="L30" s="25">
        <f t="shared" si="2"/>
        <v>17.27212952</v>
      </c>
      <c r="M30" s="26">
        <f>IF(ISERROR(VLOOKUP($U30,[1]BEx6_1!$A:$Z,11,0)),0,VLOOKUP($U30,[1]BEx6_1!$A:$Z,11,0))</f>
        <v>10.583682319999999</v>
      </c>
      <c r="N30" s="38">
        <f t="shared" si="3"/>
        <v>1.2221234324858301</v>
      </c>
      <c r="O30" s="23">
        <f t="shared" si="4"/>
        <v>1278.4480577100001</v>
      </c>
      <c r="P30" s="24">
        <f t="shared" si="4"/>
        <v>0</v>
      </c>
      <c r="Q30" s="24">
        <f t="shared" si="4"/>
        <v>21.747544749999999</v>
      </c>
      <c r="R30" s="25">
        <f t="shared" si="4"/>
        <v>21.747544749999999</v>
      </c>
      <c r="S30" s="29">
        <f t="shared" si="4"/>
        <v>217.26480886000002</v>
      </c>
      <c r="T30" s="30">
        <f t="shared" si="5"/>
        <v>16.994418157994794</v>
      </c>
      <c r="U30" s="31" t="s">
        <v>36</v>
      </c>
      <c r="V30" s="32" t="str">
        <f t="shared" si="6"/>
        <v/>
      </c>
      <c r="W30" s="33"/>
    </row>
    <row r="31" spans="1:23" ht="21">
      <c r="A31" s="34">
        <v>26</v>
      </c>
      <c r="B31" s="35" t="str">
        <f>VLOOKUP($U31,[1]Name!$A:$B,2,0)</f>
        <v>สตูล</v>
      </c>
      <c r="C31" s="23">
        <f>IF(ISERROR(VLOOKUP($U31,[1]BEx6_1!$A:$Z,3,0)),0,VLOOKUP($U31,[1]BEx6_1!$A:$Z,3,0))</f>
        <v>468.61627922000002</v>
      </c>
      <c r="D31" s="24">
        <f>IF(ISERROR(VLOOKUP($U31,[1]BEx6_1!$A:$Z,4,0)),0,VLOOKUP($U31,[1]BEx6_1!$A:$Z,4,0))</f>
        <v>0</v>
      </c>
      <c r="E31" s="24">
        <f>IF(ISERROR(VLOOKUP($U31,[1]BEx6_1!$A:$Z,5,0)),0,VLOOKUP($U31,[1]BEx6_1!$A:$Z,5,0))</f>
        <v>2.7986707599999998</v>
      </c>
      <c r="F31" s="25">
        <f t="shared" si="0"/>
        <v>2.7986707599999998</v>
      </c>
      <c r="G31" s="26">
        <f>IF(ISERROR(VLOOKUP($U31,[1]BEx6_1!$A:$Z,6,0)),0,VLOOKUP($U31,[1]BEx6_1!$A:$Z,6,0))</f>
        <v>239.81031558999999</v>
      </c>
      <c r="H31" s="36">
        <f t="shared" si="1"/>
        <v>51.174132488345947</v>
      </c>
      <c r="I31" s="23">
        <f>IF(ISERROR(VLOOKUP($U31,[1]BEx6_1!$A:$Z,8,0)),0,VLOOKUP($U31,[1]BEx6_1!$A:$Z,8,0))</f>
        <v>955.11030900000003</v>
      </c>
      <c r="J31" s="24">
        <f>IF(ISERROR(VLOOKUP($U31,[1]BEx6_1!$A:$Z,9,0)),0,VLOOKUP($U31,[1]BEx6_1!$A:$Z,9,0))</f>
        <v>0</v>
      </c>
      <c r="K31" s="24">
        <f>IF(ISERROR(VLOOKUP($U31,[1]BEx6_1!$A:$Z,10,0)),0,VLOOKUP($U31,[1]BEx6_1!$A:$Z,10,0))</f>
        <v>91.534619939999999</v>
      </c>
      <c r="L31" s="25">
        <f t="shared" si="2"/>
        <v>91.534619939999999</v>
      </c>
      <c r="M31" s="26">
        <f>IF(ISERROR(VLOOKUP($U31,[1]BEx6_1!$A:$Z,11,0)),0,VLOOKUP($U31,[1]BEx6_1!$A:$Z,11,0))</f>
        <v>4.63112996</v>
      </c>
      <c r="N31" s="38">
        <f t="shared" si="3"/>
        <v>0.48487906751302795</v>
      </c>
      <c r="O31" s="23">
        <f t="shared" si="4"/>
        <v>1423.7265882199999</v>
      </c>
      <c r="P31" s="24">
        <f t="shared" si="4"/>
        <v>0</v>
      </c>
      <c r="Q31" s="24">
        <f t="shared" si="4"/>
        <v>94.333290699999992</v>
      </c>
      <c r="R31" s="25">
        <f t="shared" si="4"/>
        <v>94.333290699999992</v>
      </c>
      <c r="S31" s="29">
        <f t="shared" si="4"/>
        <v>244.44144555</v>
      </c>
      <c r="T31" s="30">
        <f t="shared" si="5"/>
        <v>17.169128368643484</v>
      </c>
      <c r="U31" s="31" t="s">
        <v>37</v>
      </c>
      <c r="V31" s="32" t="str">
        <f t="shared" si="6"/>
        <v/>
      </c>
      <c r="W31" s="33"/>
    </row>
    <row r="32" spans="1:23" ht="21">
      <c r="A32" s="34">
        <v>27</v>
      </c>
      <c r="B32" s="35" t="str">
        <f>VLOOKUP($U32,[1]Name!$A:$B,2,0)</f>
        <v>กำแพงเพชร</v>
      </c>
      <c r="C32" s="23">
        <f>IF(ISERROR(VLOOKUP($U32,[1]BEx6_1!$A:$Z,3,0)),0,VLOOKUP($U32,[1]BEx6_1!$A:$Z,3,0))</f>
        <v>915.87327751999999</v>
      </c>
      <c r="D32" s="24">
        <f>IF(ISERROR(VLOOKUP($U32,[1]BEx6_1!$A:$Z,4,0)),0,VLOOKUP($U32,[1]BEx6_1!$A:$Z,4,0))</f>
        <v>0</v>
      </c>
      <c r="E32" s="24">
        <f>IF(ISERROR(VLOOKUP($U32,[1]BEx6_1!$A:$Z,5,0)),0,VLOOKUP($U32,[1]BEx6_1!$A:$Z,5,0))</f>
        <v>1.5013641099999999</v>
      </c>
      <c r="F32" s="25">
        <f t="shared" si="0"/>
        <v>1.5013641099999999</v>
      </c>
      <c r="G32" s="26">
        <f>IF(ISERROR(VLOOKUP($U32,[1]BEx6_1!$A:$Z,6,0)),0,VLOOKUP($U32,[1]BEx6_1!$A:$Z,6,0))</f>
        <v>454.21696099000002</v>
      </c>
      <c r="H32" s="36">
        <f t="shared" si="1"/>
        <v>49.593865454828851</v>
      </c>
      <c r="I32" s="23">
        <f>IF(ISERROR(VLOOKUP($U32,[1]BEx6_1!$A:$Z,8,0)),0,VLOOKUP($U32,[1]BEx6_1!$A:$Z,8,0))</f>
        <v>1831.9962625999999</v>
      </c>
      <c r="J32" s="24">
        <f>IF(ISERROR(VLOOKUP($U32,[1]BEx6_1!$A:$Z,9,0)),0,VLOOKUP($U32,[1]BEx6_1!$A:$Z,9,0))</f>
        <v>0</v>
      </c>
      <c r="K32" s="24">
        <f>IF(ISERROR(VLOOKUP($U32,[1]BEx6_1!$A:$Z,10,0)),0,VLOOKUP($U32,[1]BEx6_1!$A:$Z,10,0))</f>
        <v>89.528210770000001</v>
      </c>
      <c r="L32" s="25">
        <f t="shared" si="2"/>
        <v>89.528210770000001</v>
      </c>
      <c r="M32" s="26">
        <f>IF(ISERROR(VLOOKUP($U32,[1]BEx6_1!$A:$Z,11,0)),0,VLOOKUP($U32,[1]BEx6_1!$A:$Z,11,0))</f>
        <v>18.305706610000001</v>
      </c>
      <c r="N32" s="38">
        <f t="shared" si="3"/>
        <v>0.99922183160025857</v>
      </c>
      <c r="O32" s="23">
        <f t="shared" si="4"/>
        <v>2747.8695401199998</v>
      </c>
      <c r="P32" s="24">
        <f t="shared" si="4"/>
        <v>0</v>
      </c>
      <c r="Q32" s="24">
        <f t="shared" si="4"/>
        <v>91.029574879999998</v>
      </c>
      <c r="R32" s="25">
        <f t="shared" si="4"/>
        <v>91.029574879999998</v>
      </c>
      <c r="S32" s="29">
        <f t="shared" si="4"/>
        <v>472.52266760000003</v>
      </c>
      <c r="T32" s="30">
        <f t="shared" si="5"/>
        <v>17.195964389902038</v>
      </c>
      <c r="U32" s="31" t="s">
        <v>38</v>
      </c>
      <c r="V32" s="32" t="str">
        <f t="shared" si="6"/>
        <v/>
      </c>
      <c r="W32" s="33"/>
    </row>
    <row r="33" spans="1:23" ht="21">
      <c r="A33" s="34">
        <v>28</v>
      </c>
      <c r="B33" s="35" t="str">
        <f>VLOOKUP($U33,[1]Name!$A:$B,2,0)</f>
        <v>แม่ฮ่องสอน</v>
      </c>
      <c r="C33" s="23">
        <f>IF(ISERROR(VLOOKUP($U33,[1]BEx6_1!$A:$Z,3,0)),0,VLOOKUP($U33,[1]BEx6_1!$A:$Z,3,0))</f>
        <v>581.72382282000001</v>
      </c>
      <c r="D33" s="24">
        <f>IF(ISERROR(VLOOKUP($U33,[1]BEx6_1!$A:$Z,4,0)),0,VLOOKUP($U33,[1]BEx6_1!$A:$Z,4,0))</f>
        <v>0</v>
      </c>
      <c r="E33" s="24">
        <f>IF(ISERROR(VLOOKUP($U33,[1]BEx6_1!$A:$Z,5,0)),0,VLOOKUP($U33,[1]BEx6_1!$A:$Z,5,0))</f>
        <v>4.8798227499999998</v>
      </c>
      <c r="F33" s="25">
        <f t="shared" si="0"/>
        <v>4.8798227499999998</v>
      </c>
      <c r="G33" s="26">
        <f>IF(ISERROR(VLOOKUP($U33,[1]BEx6_1!$A:$Z,6,0)),0,VLOOKUP($U33,[1]BEx6_1!$A:$Z,6,0))</f>
        <v>241.22076050999999</v>
      </c>
      <c r="H33" s="36">
        <f t="shared" si="1"/>
        <v>41.466543237071413</v>
      </c>
      <c r="I33" s="23">
        <f>IF(ISERROR(VLOOKUP($U33,[1]BEx6_1!$A:$Z,8,0)),0,VLOOKUP($U33,[1]BEx6_1!$A:$Z,8,0))</f>
        <v>897.13056868000001</v>
      </c>
      <c r="J33" s="24">
        <f>IF(ISERROR(VLOOKUP($U33,[1]BEx6_1!$A:$Z,9,0)),0,VLOOKUP($U33,[1]BEx6_1!$A:$Z,9,0))</f>
        <v>0</v>
      </c>
      <c r="K33" s="24">
        <f>IF(ISERROR(VLOOKUP($U33,[1]BEx6_1!$A:$Z,10,0)),0,VLOOKUP($U33,[1]BEx6_1!$A:$Z,10,0))</f>
        <v>82.136521689999995</v>
      </c>
      <c r="L33" s="25">
        <f t="shared" si="2"/>
        <v>82.136521689999995</v>
      </c>
      <c r="M33" s="26">
        <f>IF(ISERROR(VLOOKUP($U33,[1]BEx6_1!$A:$Z,11,0)),0,VLOOKUP($U33,[1]BEx6_1!$A:$Z,11,0))</f>
        <v>16.105364130000002</v>
      </c>
      <c r="N33" s="38">
        <f t="shared" si="3"/>
        <v>1.7952084894060354</v>
      </c>
      <c r="O33" s="23">
        <f t="shared" si="4"/>
        <v>1478.8543915</v>
      </c>
      <c r="P33" s="24">
        <f t="shared" si="4"/>
        <v>0</v>
      </c>
      <c r="Q33" s="24">
        <f t="shared" si="4"/>
        <v>87.016344439999997</v>
      </c>
      <c r="R33" s="25">
        <f t="shared" si="4"/>
        <v>87.016344439999997</v>
      </c>
      <c r="S33" s="29">
        <f t="shared" si="4"/>
        <v>257.32612463999999</v>
      </c>
      <c r="T33" s="30">
        <f t="shared" si="5"/>
        <v>17.40036923980017</v>
      </c>
      <c r="U33" s="31" t="s">
        <v>39</v>
      </c>
      <c r="V33" s="32" t="str">
        <f t="shared" si="6"/>
        <v/>
      </c>
      <c r="W33" s="33"/>
    </row>
    <row r="34" spans="1:23" ht="21">
      <c r="A34" s="34">
        <v>29</v>
      </c>
      <c r="B34" s="35" t="str">
        <f>VLOOKUP($U34,[1]Name!$A:$B,2,0)</f>
        <v>บุรีรัมย์</v>
      </c>
      <c r="C34" s="23">
        <f>IF(ISERROR(VLOOKUP($U34,[1]BEx6_1!$A:$Z,3,0)),0,VLOOKUP($U34,[1]BEx6_1!$A:$Z,3,0))</f>
        <v>1742.36453977</v>
      </c>
      <c r="D34" s="24">
        <f>IF(ISERROR(VLOOKUP($U34,[1]BEx6_1!$A:$Z,4,0)),0,VLOOKUP($U34,[1]BEx6_1!$A:$Z,4,0))</f>
        <v>0</v>
      </c>
      <c r="E34" s="24">
        <f>IF(ISERROR(VLOOKUP($U34,[1]BEx6_1!$A:$Z,5,0)),0,VLOOKUP($U34,[1]BEx6_1!$A:$Z,5,0))</f>
        <v>10.99467445</v>
      </c>
      <c r="F34" s="25">
        <f t="shared" si="0"/>
        <v>10.99467445</v>
      </c>
      <c r="G34" s="26">
        <f>IF(ISERROR(VLOOKUP($U34,[1]BEx6_1!$A:$Z,6,0)),0,VLOOKUP($U34,[1]BEx6_1!$A:$Z,6,0))</f>
        <v>773.16155192999997</v>
      </c>
      <c r="H34" s="36">
        <f t="shared" si="1"/>
        <v>44.374270382709966</v>
      </c>
      <c r="I34" s="23">
        <f>IF(ISERROR(VLOOKUP($U34,[1]BEx6_1!$A:$Z,8,0)),0,VLOOKUP($U34,[1]BEx6_1!$A:$Z,8,0))</f>
        <v>2939.8256279000002</v>
      </c>
      <c r="J34" s="24">
        <f>IF(ISERROR(VLOOKUP($U34,[1]BEx6_1!$A:$Z,9,0)),0,VLOOKUP($U34,[1]BEx6_1!$A:$Z,9,0))</f>
        <v>0</v>
      </c>
      <c r="K34" s="24">
        <f>IF(ISERROR(VLOOKUP($U34,[1]BEx6_1!$A:$Z,10,0)),0,VLOOKUP($U34,[1]BEx6_1!$A:$Z,10,0))</f>
        <v>296.10402671000003</v>
      </c>
      <c r="L34" s="25">
        <f t="shared" si="2"/>
        <v>296.10402671000003</v>
      </c>
      <c r="M34" s="26">
        <f>IF(ISERROR(VLOOKUP($U34,[1]BEx6_1!$A:$Z,11,0)),0,VLOOKUP($U34,[1]BEx6_1!$A:$Z,11,0))</f>
        <v>46.65150569</v>
      </c>
      <c r="N34" s="38">
        <f t="shared" si="3"/>
        <v>1.5868800260553029</v>
      </c>
      <c r="O34" s="23">
        <f t="shared" si="4"/>
        <v>4682.1901676699999</v>
      </c>
      <c r="P34" s="24">
        <f t="shared" si="4"/>
        <v>0</v>
      </c>
      <c r="Q34" s="24">
        <f t="shared" si="4"/>
        <v>307.09870116000002</v>
      </c>
      <c r="R34" s="25">
        <f t="shared" si="4"/>
        <v>307.09870116000002</v>
      </c>
      <c r="S34" s="29">
        <f t="shared" si="4"/>
        <v>819.81305762</v>
      </c>
      <c r="T34" s="30">
        <f t="shared" si="5"/>
        <v>17.509179000902559</v>
      </c>
      <c r="U34" s="31" t="s">
        <v>40</v>
      </c>
      <c r="V34" s="32" t="str">
        <f t="shared" si="6"/>
        <v/>
      </c>
      <c r="W34" s="33"/>
    </row>
    <row r="35" spans="1:23" ht="21">
      <c r="A35" s="34">
        <v>30</v>
      </c>
      <c r="B35" s="35" t="str">
        <f>VLOOKUP($U35,[1]Name!$A:$B,2,0)</f>
        <v>จันทบุรี</v>
      </c>
      <c r="C35" s="23">
        <f>IF(ISERROR(VLOOKUP($U35,[1]BEx6_1!$A:$Z,3,0)),0,VLOOKUP($U35,[1]BEx6_1!$A:$Z,3,0))</f>
        <v>1069.75410104</v>
      </c>
      <c r="D35" s="24">
        <f>IF(ISERROR(VLOOKUP($U35,[1]BEx6_1!$A:$Z,4,0)),0,VLOOKUP($U35,[1]BEx6_1!$A:$Z,4,0))</f>
        <v>0</v>
      </c>
      <c r="E35" s="24">
        <f>IF(ISERROR(VLOOKUP($U35,[1]BEx6_1!$A:$Z,5,0)),0,VLOOKUP($U35,[1]BEx6_1!$A:$Z,5,0))</f>
        <v>5.2357101200000002</v>
      </c>
      <c r="F35" s="25">
        <f t="shared" si="0"/>
        <v>5.2357101200000002</v>
      </c>
      <c r="G35" s="26">
        <f>IF(ISERROR(VLOOKUP($U35,[1]BEx6_1!$A:$Z,6,0)),0,VLOOKUP($U35,[1]BEx6_1!$A:$Z,6,0))</f>
        <v>522.53824212999996</v>
      </c>
      <c r="H35" s="36">
        <f t="shared" si="1"/>
        <v>48.846575266408941</v>
      </c>
      <c r="I35" s="23">
        <f>IF(ISERROR(VLOOKUP($U35,[1]BEx6_1!$A:$Z,8,0)),0,VLOOKUP($U35,[1]BEx6_1!$A:$Z,8,0))</f>
        <v>1985.3354694</v>
      </c>
      <c r="J35" s="24">
        <f>IF(ISERROR(VLOOKUP($U35,[1]BEx6_1!$A:$Z,9,0)),0,VLOOKUP($U35,[1]BEx6_1!$A:$Z,9,0))</f>
        <v>0</v>
      </c>
      <c r="K35" s="24">
        <f>IF(ISERROR(VLOOKUP($U35,[1]BEx6_1!$A:$Z,10,0)),0,VLOOKUP($U35,[1]BEx6_1!$A:$Z,10,0))</f>
        <v>159.21630012</v>
      </c>
      <c r="L35" s="25">
        <f t="shared" si="2"/>
        <v>159.21630012</v>
      </c>
      <c r="M35" s="26">
        <f>IF(ISERROR(VLOOKUP($U35,[1]BEx6_1!$A:$Z,11,0)),0,VLOOKUP($U35,[1]BEx6_1!$A:$Z,11,0))</f>
        <v>12.902005450000001</v>
      </c>
      <c r="N35" s="38">
        <f t="shared" si="3"/>
        <v>0.64986525697338149</v>
      </c>
      <c r="O35" s="23">
        <f t="shared" si="4"/>
        <v>3055.08957044</v>
      </c>
      <c r="P35" s="24">
        <f t="shared" si="4"/>
        <v>0</v>
      </c>
      <c r="Q35" s="24">
        <f t="shared" si="4"/>
        <v>164.45201023999999</v>
      </c>
      <c r="R35" s="25">
        <f t="shared" si="4"/>
        <v>164.45201023999999</v>
      </c>
      <c r="S35" s="29">
        <f t="shared" si="4"/>
        <v>535.44024758</v>
      </c>
      <c r="T35" s="30">
        <f t="shared" si="5"/>
        <v>17.526171826866761</v>
      </c>
      <c r="U35" s="31" t="s">
        <v>41</v>
      </c>
      <c r="V35" s="32" t="str">
        <f t="shared" si="6"/>
        <v/>
      </c>
      <c r="W35" s="33"/>
    </row>
    <row r="36" spans="1:23" ht="21">
      <c r="A36" s="34">
        <v>31</v>
      </c>
      <c r="B36" s="35" t="str">
        <f>VLOOKUP($U36,[1]Name!$A:$B,2,0)</f>
        <v>พิจิตร</v>
      </c>
      <c r="C36" s="23">
        <f>IF(ISERROR(VLOOKUP($U36,[1]BEx6_1!$A:$Z,3,0)),0,VLOOKUP($U36,[1]BEx6_1!$A:$Z,3,0))</f>
        <v>691.81606036999995</v>
      </c>
      <c r="D36" s="24">
        <f>IF(ISERROR(VLOOKUP($U36,[1]BEx6_1!$A:$Z,4,0)),0,VLOOKUP($U36,[1]BEx6_1!$A:$Z,4,0))</f>
        <v>0</v>
      </c>
      <c r="E36" s="24">
        <f>IF(ISERROR(VLOOKUP($U36,[1]BEx6_1!$A:$Z,5,0)),0,VLOOKUP($U36,[1]BEx6_1!$A:$Z,5,0))</f>
        <v>2.60244176</v>
      </c>
      <c r="F36" s="25">
        <f t="shared" si="0"/>
        <v>2.60244176</v>
      </c>
      <c r="G36" s="26">
        <f>IF(ISERROR(VLOOKUP($U36,[1]BEx6_1!$A:$Z,6,0)),0,VLOOKUP($U36,[1]BEx6_1!$A:$Z,6,0))</f>
        <v>349.85383927999999</v>
      </c>
      <c r="H36" s="36">
        <f t="shared" si="1"/>
        <v>50.57035523183572</v>
      </c>
      <c r="I36" s="23">
        <f>IF(ISERROR(VLOOKUP($U36,[1]BEx6_1!$A:$Z,8,0)),0,VLOOKUP($U36,[1]BEx6_1!$A:$Z,8,0))</f>
        <v>1463.8679721000001</v>
      </c>
      <c r="J36" s="24">
        <f>IF(ISERROR(VLOOKUP($U36,[1]BEx6_1!$A:$Z,9,0)),0,VLOOKUP($U36,[1]BEx6_1!$A:$Z,9,0))</f>
        <v>0</v>
      </c>
      <c r="K36" s="24">
        <f>IF(ISERROR(VLOOKUP($U36,[1]BEx6_1!$A:$Z,10,0)),0,VLOOKUP($U36,[1]BEx6_1!$A:$Z,10,0))</f>
        <v>172.35251855999999</v>
      </c>
      <c r="L36" s="25">
        <f t="shared" si="2"/>
        <v>172.35251855999999</v>
      </c>
      <c r="M36" s="26">
        <f>IF(ISERROR(VLOOKUP($U36,[1]BEx6_1!$A:$Z,11,0)),0,VLOOKUP($U36,[1]BEx6_1!$A:$Z,11,0))</f>
        <v>28.022335470000002</v>
      </c>
      <c r="N36" s="38">
        <f t="shared" si="3"/>
        <v>1.9142665871567914</v>
      </c>
      <c r="O36" s="23">
        <f t="shared" si="4"/>
        <v>2155.6840324700001</v>
      </c>
      <c r="P36" s="24">
        <f t="shared" si="4"/>
        <v>0</v>
      </c>
      <c r="Q36" s="24">
        <f t="shared" si="4"/>
        <v>174.95496032</v>
      </c>
      <c r="R36" s="25">
        <f t="shared" si="4"/>
        <v>174.95496032</v>
      </c>
      <c r="S36" s="29">
        <f t="shared" si="4"/>
        <v>377.87617475000002</v>
      </c>
      <c r="T36" s="30">
        <f t="shared" si="5"/>
        <v>17.529293210797057</v>
      </c>
      <c r="U36" s="31" t="s">
        <v>42</v>
      </c>
      <c r="V36" s="32" t="str">
        <f t="shared" si="6"/>
        <v/>
      </c>
      <c r="W36" s="33"/>
    </row>
    <row r="37" spans="1:23" ht="21">
      <c r="A37" s="34">
        <v>32</v>
      </c>
      <c r="B37" s="35" t="str">
        <f>VLOOKUP($U37,[1]Name!$A:$B,2,0)</f>
        <v>ตรัง</v>
      </c>
      <c r="C37" s="23">
        <f>IF(ISERROR(VLOOKUP($U37,[1]BEx6_1!$A:$Z,3,0)),0,VLOOKUP($U37,[1]BEx6_1!$A:$Z,3,0))</f>
        <v>921.75879471999997</v>
      </c>
      <c r="D37" s="24">
        <f>IF(ISERROR(VLOOKUP($U37,[1]BEx6_1!$A:$Z,4,0)),0,VLOOKUP($U37,[1]BEx6_1!$A:$Z,4,0))</f>
        <v>0</v>
      </c>
      <c r="E37" s="24">
        <f>IF(ISERROR(VLOOKUP($U37,[1]BEx6_1!$A:$Z,5,0)),0,VLOOKUP($U37,[1]BEx6_1!$A:$Z,5,0))</f>
        <v>5.6802164099999999</v>
      </c>
      <c r="F37" s="25">
        <f t="shared" si="0"/>
        <v>5.6802164099999999</v>
      </c>
      <c r="G37" s="26">
        <f>IF(ISERROR(VLOOKUP($U37,[1]BEx6_1!$A:$Z,6,0)),0,VLOOKUP($U37,[1]BEx6_1!$A:$Z,6,0))</f>
        <v>498.17967911</v>
      </c>
      <c r="H37" s="36">
        <f t="shared" si="1"/>
        <v>54.046642349784214</v>
      </c>
      <c r="I37" s="23">
        <f>IF(ISERROR(VLOOKUP($U37,[1]BEx6_1!$A:$Z,8,0)),0,VLOOKUP($U37,[1]BEx6_1!$A:$Z,8,0))</f>
        <v>2127.2182762500001</v>
      </c>
      <c r="J37" s="24">
        <f>IF(ISERROR(VLOOKUP($U37,[1]BEx6_1!$A:$Z,9,0)),0,VLOOKUP($U37,[1]BEx6_1!$A:$Z,9,0))</f>
        <v>0</v>
      </c>
      <c r="K37" s="24">
        <f>IF(ISERROR(VLOOKUP($U37,[1]BEx6_1!$A:$Z,10,0)),0,VLOOKUP($U37,[1]BEx6_1!$A:$Z,10,0))</f>
        <v>596.49377856000001</v>
      </c>
      <c r="L37" s="25">
        <f t="shared" si="2"/>
        <v>596.49377856000001</v>
      </c>
      <c r="M37" s="26">
        <f>IF(ISERROR(VLOOKUP($U37,[1]BEx6_1!$A:$Z,11,0)),0,VLOOKUP($U37,[1]BEx6_1!$A:$Z,11,0))</f>
        <v>39.974138680000003</v>
      </c>
      <c r="N37" s="38">
        <f t="shared" si="3"/>
        <v>1.8791742778023246</v>
      </c>
      <c r="O37" s="23">
        <f t="shared" si="4"/>
        <v>3048.9770709700001</v>
      </c>
      <c r="P37" s="24">
        <f t="shared" si="4"/>
        <v>0</v>
      </c>
      <c r="Q37" s="24">
        <f t="shared" si="4"/>
        <v>602.17399496999997</v>
      </c>
      <c r="R37" s="25">
        <f t="shared" si="4"/>
        <v>602.17399496999997</v>
      </c>
      <c r="S37" s="29">
        <f t="shared" si="4"/>
        <v>538.15381778999995</v>
      </c>
      <c r="T37" s="30">
        <f t="shared" si="5"/>
        <v>17.650307144448021</v>
      </c>
      <c r="U37" s="31" t="s">
        <v>43</v>
      </c>
      <c r="V37" s="32" t="str">
        <f t="shared" si="6"/>
        <v/>
      </c>
      <c r="W37" s="33"/>
    </row>
    <row r="38" spans="1:23" ht="21">
      <c r="A38" s="34">
        <v>33</v>
      </c>
      <c r="B38" s="35" t="str">
        <f>VLOOKUP($U38,[1]Name!$A:$B,2,0)</f>
        <v>ตราด</v>
      </c>
      <c r="C38" s="23">
        <f>IF(ISERROR(VLOOKUP($U38,[1]BEx6_1!$A:$Z,3,0)),0,VLOOKUP($U38,[1]BEx6_1!$A:$Z,3,0))</f>
        <v>334.47235282999998</v>
      </c>
      <c r="D38" s="24">
        <f>IF(ISERROR(VLOOKUP($U38,[1]BEx6_1!$A:$Z,4,0)),0,VLOOKUP($U38,[1]BEx6_1!$A:$Z,4,0))</f>
        <v>0</v>
      </c>
      <c r="E38" s="24">
        <f>IF(ISERROR(VLOOKUP($U38,[1]BEx6_1!$A:$Z,5,0)),0,VLOOKUP($U38,[1]BEx6_1!$A:$Z,5,0))</f>
        <v>1.7715023999999999</v>
      </c>
      <c r="F38" s="25">
        <f t="shared" si="0"/>
        <v>1.7715023999999999</v>
      </c>
      <c r="G38" s="26">
        <f>IF(ISERROR(VLOOKUP($U38,[1]BEx6_1!$A:$Z,6,0)),0,VLOOKUP($U38,[1]BEx6_1!$A:$Z,6,0))</f>
        <v>164.29733160999999</v>
      </c>
      <c r="H38" s="36">
        <f t="shared" si="1"/>
        <v>49.121348960494288</v>
      </c>
      <c r="I38" s="23">
        <f>IF(ISERROR(VLOOKUP($U38,[1]BEx6_1!$A:$Z,8,0)),0,VLOOKUP($U38,[1]BEx6_1!$A:$Z,8,0))</f>
        <v>682.70095409999999</v>
      </c>
      <c r="J38" s="24">
        <f>IF(ISERROR(VLOOKUP($U38,[1]BEx6_1!$A:$Z,9,0)),0,VLOOKUP($U38,[1]BEx6_1!$A:$Z,9,0))</f>
        <v>0</v>
      </c>
      <c r="K38" s="24">
        <f>IF(ISERROR(VLOOKUP($U38,[1]BEx6_1!$A:$Z,10,0)),0,VLOOKUP($U38,[1]BEx6_1!$A:$Z,10,0))</f>
        <v>27.83712178</v>
      </c>
      <c r="L38" s="25">
        <f t="shared" si="2"/>
        <v>27.83712178</v>
      </c>
      <c r="M38" s="26">
        <f>IF(ISERROR(VLOOKUP($U38,[1]BEx6_1!$A:$Z,11,0)),0,VLOOKUP($U38,[1]BEx6_1!$A:$Z,11,0))</f>
        <v>15.74830137</v>
      </c>
      <c r="N38" s="38">
        <f t="shared" si="3"/>
        <v>2.3067642245733899</v>
      </c>
      <c r="O38" s="23">
        <f t="shared" ref="O38:S69" si="7">C38+I38</f>
        <v>1017.17330693</v>
      </c>
      <c r="P38" s="24">
        <f t="shared" si="7"/>
        <v>0</v>
      </c>
      <c r="Q38" s="24">
        <f t="shared" si="7"/>
        <v>29.60862418</v>
      </c>
      <c r="R38" s="25">
        <f t="shared" si="7"/>
        <v>29.60862418</v>
      </c>
      <c r="S38" s="29">
        <f t="shared" si="7"/>
        <v>180.04563297999999</v>
      </c>
      <c r="T38" s="30">
        <f t="shared" si="5"/>
        <v>17.700585706816078</v>
      </c>
      <c r="U38" s="31" t="s">
        <v>44</v>
      </c>
      <c r="V38" s="32" t="str">
        <f t="shared" si="6"/>
        <v/>
      </c>
      <c r="W38" s="33"/>
    </row>
    <row r="39" spans="1:23" ht="21">
      <c r="A39" s="34">
        <v>34</v>
      </c>
      <c r="B39" s="35" t="str">
        <f>VLOOKUP($U39,[1]Name!$A:$B,2,0)</f>
        <v>กระบี่</v>
      </c>
      <c r="C39" s="23">
        <f>IF(ISERROR(VLOOKUP($U39,[1]BEx6_1!$A:$Z,3,0)),0,VLOOKUP($U39,[1]BEx6_1!$A:$Z,3,0))</f>
        <v>561.87133962999997</v>
      </c>
      <c r="D39" s="24">
        <f>IF(ISERROR(VLOOKUP($U39,[1]BEx6_1!$A:$Z,4,0)),0,VLOOKUP($U39,[1]BEx6_1!$A:$Z,4,0))</f>
        <v>0</v>
      </c>
      <c r="E39" s="24">
        <f>IF(ISERROR(VLOOKUP($U39,[1]BEx6_1!$A:$Z,5,0)),0,VLOOKUP($U39,[1]BEx6_1!$A:$Z,5,0))</f>
        <v>3.01640847</v>
      </c>
      <c r="F39" s="25">
        <f t="shared" si="0"/>
        <v>3.01640847</v>
      </c>
      <c r="G39" s="26">
        <f>IF(ISERROR(VLOOKUP($U39,[1]BEx6_1!$A:$Z,6,0)),0,VLOOKUP($U39,[1]BEx6_1!$A:$Z,6,0))</f>
        <v>242.03277299000001</v>
      </c>
      <c r="H39" s="36">
        <f t="shared" si="1"/>
        <v>43.076191277060325</v>
      </c>
      <c r="I39" s="23">
        <f>IF(ISERROR(VLOOKUP($U39,[1]BEx6_1!$A:$Z,8,0)),0,VLOOKUP($U39,[1]BEx6_1!$A:$Z,8,0))</f>
        <v>1122.46188975</v>
      </c>
      <c r="J39" s="24">
        <f>IF(ISERROR(VLOOKUP($U39,[1]BEx6_1!$A:$Z,9,0)),0,VLOOKUP($U39,[1]BEx6_1!$A:$Z,9,0))</f>
        <v>0</v>
      </c>
      <c r="K39" s="24">
        <f>IF(ISERROR(VLOOKUP($U39,[1]BEx6_1!$A:$Z,10,0)),0,VLOOKUP($U39,[1]BEx6_1!$A:$Z,10,0))</f>
        <v>62.890134250000003</v>
      </c>
      <c r="L39" s="25">
        <f t="shared" si="2"/>
        <v>62.890134250000003</v>
      </c>
      <c r="M39" s="26">
        <f>IF(ISERROR(VLOOKUP($U39,[1]BEx6_1!$A:$Z,11,0)),0,VLOOKUP($U39,[1]BEx6_1!$A:$Z,11,0))</f>
        <v>66.195484690000001</v>
      </c>
      <c r="N39" s="38">
        <f t="shared" si="3"/>
        <v>5.897348078761353</v>
      </c>
      <c r="O39" s="23">
        <f t="shared" si="7"/>
        <v>1684.3332293799999</v>
      </c>
      <c r="P39" s="24">
        <f t="shared" si="7"/>
        <v>0</v>
      </c>
      <c r="Q39" s="24">
        <f t="shared" si="7"/>
        <v>65.906542720000004</v>
      </c>
      <c r="R39" s="25">
        <f t="shared" si="7"/>
        <v>65.906542720000004</v>
      </c>
      <c r="S39" s="29">
        <f t="shared" si="7"/>
        <v>308.22825768000001</v>
      </c>
      <c r="T39" s="30">
        <f t="shared" si="5"/>
        <v>18.299719574698308</v>
      </c>
      <c r="U39" s="31" t="s">
        <v>45</v>
      </c>
      <c r="V39" s="32" t="str">
        <f t="shared" si="6"/>
        <v/>
      </c>
      <c r="W39" s="33"/>
    </row>
    <row r="40" spans="1:23" ht="21">
      <c r="A40" s="34">
        <v>35</v>
      </c>
      <c r="B40" s="35" t="str">
        <f>VLOOKUP($U40,[1]Name!$A:$B,2,0)</f>
        <v>หนองคาย</v>
      </c>
      <c r="C40" s="23">
        <f>IF(ISERROR(VLOOKUP($U40,[1]BEx6_1!$A:$Z,3,0)),0,VLOOKUP($U40,[1]BEx6_1!$A:$Z,3,0))</f>
        <v>756.67914842000005</v>
      </c>
      <c r="D40" s="24">
        <f>IF(ISERROR(VLOOKUP($U40,[1]BEx6_1!$A:$Z,4,0)),0,VLOOKUP($U40,[1]BEx6_1!$A:$Z,4,0))</f>
        <v>0</v>
      </c>
      <c r="E40" s="24">
        <f>IF(ISERROR(VLOOKUP($U40,[1]BEx6_1!$A:$Z,5,0)),0,VLOOKUP($U40,[1]BEx6_1!$A:$Z,5,0))</f>
        <v>2.7341980600000002</v>
      </c>
      <c r="F40" s="25">
        <f t="shared" si="0"/>
        <v>2.7341980600000002</v>
      </c>
      <c r="G40" s="26">
        <f>IF(ISERROR(VLOOKUP($U40,[1]BEx6_1!$A:$Z,6,0)),0,VLOOKUP($U40,[1]BEx6_1!$A:$Z,6,0))</f>
        <v>401.84222800999999</v>
      </c>
      <c r="H40" s="36">
        <f t="shared" si="1"/>
        <v>53.106026358605916</v>
      </c>
      <c r="I40" s="23">
        <f>IF(ISERROR(VLOOKUP($U40,[1]BEx6_1!$A:$Z,8,0)),0,VLOOKUP($U40,[1]BEx6_1!$A:$Z,8,0))</f>
        <v>1555.5476392999999</v>
      </c>
      <c r="J40" s="24">
        <f>IF(ISERROR(VLOOKUP($U40,[1]BEx6_1!$A:$Z,9,0)),0,VLOOKUP($U40,[1]BEx6_1!$A:$Z,9,0))</f>
        <v>0</v>
      </c>
      <c r="K40" s="24">
        <f>IF(ISERROR(VLOOKUP($U40,[1]BEx6_1!$A:$Z,10,0)),0,VLOOKUP($U40,[1]BEx6_1!$A:$Z,10,0))</f>
        <v>363.64589719999998</v>
      </c>
      <c r="L40" s="25">
        <f t="shared" si="2"/>
        <v>363.64589719999998</v>
      </c>
      <c r="M40" s="26">
        <f>IF(ISERROR(VLOOKUP($U40,[1]BEx6_1!$A:$Z,11,0)),0,VLOOKUP($U40,[1]BEx6_1!$A:$Z,11,0))</f>
        <v>39.350818769999997</v>
      </c>
      <c r="N40" s="38">
        <f t="shared" si="3"/>
        <v>2.5297083660972257</v>
      </c>
      <c r="O40" s="23">
        <f t="shared" si="7"/>
        <v>2312.2267877200002</v>
      </c>
      <c r="P40" s="24">
        <f t="shared" si="7"/>
        <v>0</v>
      </c>
      <c r="Q40" s="24">
        <f t="shared" si="7"/>
        <v>366.38009525999996</v>
      </c>
      <c r="R40" s="25">
        <f t="shared" si="7"/>
        <v>366.38009525999996</v>
      </c>
      <c r="S40" s="29">
        <f t="shared" si="7"/>
        <v>441.19304677999997</v>
      </c>
      <c r="T40" s="30">
        <f t="shared" si="5"/>
        <v>19.080872565058542</v>
      </c>
      <c r="U40" s="31" t="s">
        <v>46</v>
      </c>
      <c r="V40" s="32" t="str">
        <f t="shared" si="6"/>
        <v/>
      </c>
      <c r="W40" s="33"/>
    </row>
    <row r="41" spans="1:23" ht="21">
      <c r="A41" s="34">
        <v>36</v>
      </c>
      <c r="B41" s="35" t="str">
        <f>VLOOKUP($U41,[1]Name!$A:$B,2,0)</f>
        <v>นครนายก</v>
      </c>
      <c r="C41" s="23">
        <f>IF(ISERROR(VLOOKUP($U41,[1]BEx6_1!$A:$Z,3,0)),0,VLOOKUP($U41,[1]BEx6_1!$A:$Z,3,0))</f>
        <v>517.82766547000006</v>
      </c>
      <c r="D41" s="24">
        <f>IF(ISERROR(VLOOKUP($U41,[1]BEx6_1!$A:$Z,4,0)),0,VLOOKUP($U41,[1]BEx6_1!$A:$Z,4,0))</f>
        <v>0</v>
      </c>
      <c r="E41" s="24">
        <f>IF(ISERROR(VLOOKUP($U41,[1]BEx6_1!$A:$Z,5,0)),0,VLOOKUP($U41,[1]BEx6_1!$A:$Z,5,0))</f>
        <v>2.5558122999999999</v>
      </c>
      <c r="F41" s="25">
        <f t="shared" si="0"/>
        <v>2.5558122999999999</v>
      </c>
      <c r="G41" s="26">
        <f>IF(ISERROR(VLOOKUP($U41,[1]BEx6_1!$A:$Z,6,0)),0,VLOOKUP($U41,[1]BEx6_1!$A:$Z,6,0))</f>
        <v>231.74696645</v>
      </c>
      <c r="H41" s="36">
        <f t="shared" si="1"/>
        <v>44.753685811602523</v>
      </c>
      <c r="I41" s="23">
        <f>IF(ISERROR(VLOOKUP($U41,[1]BEx6_1!$A:$Z,8,0)),0,VLOOKUP($U41,[1]BEx6_1!$A:$Z,8,0))</f>
        <v>826.37893350000002</v>
      </c>
      <c r="J41" s="24">
        <f>IF(ISERROR(VLOOKUP($U41,[1]BEx6_1!$A:$Z,9,0)),0,VLOOKUP($U41,[1]BEx6_1!$A:$Z,9,0))</f>
        <v>0</v>
      </c>
      <c r="K41" s="24">
        <f>IF(ISERROR(VLOOKUP($U41,[1]BEx6_1!$A:$Z,10,0)),0,VLOOKUP($U41,[1]BEx6_1!$A:$Z,10,0))</f>
        <v>98.760046279999997</v>
      </c>
      <c r="L41" s="25">
        <f t="shared" si="2"/>
        <v>98.760046279999997</v>
      </c>
      <c r="M41" s="26">
        <f>IF(ISERROR(VLOOKUP($U41,[1]BEx6_1!$A:$Z,11,0)),0,VLOOKUP($U41,[1]BEx6_1!$A:$Z,11,0))</f>
        <v>25.177530730000001</v>
      </c>
      <c r="N41" s="38">
        <f t="shared" si="3"/>
        <v>3.0467294977334998</v>
      </c>
      <c r="O41" s="23">
        <f t="shared" si="7"/>
        <v>1344.20659897</v>
      </c>
      <c r="P41" s="24">
        <f t="shared" si="7"/>
        <v>0</v>
      </c>
      <c r="Q41" s="24">
        <f t="shared" si="7"/>
        <v>101.31585858</v>
      </c>
      <c r="R41" s="25">
        <f t="shared" si="7"/>
        <v>101.31585858</v>
      </c>
      <c r="S41" s="29">
        <f t="shared" si="7"/>
        <v>256.92449718</v>
      </c>
      <c r="T41" s="30">
        <f t="shared" si="5"/>
        <v>19.113467927985827</v>
      </c>
      <c r="U41" s="31" t="s">
        <v>47</v>
      </c>
      <c r="V41" s="32" t="str">
        <f t="shared" si="6"/>
        <v/>
      </c>
      <c r="W41" s="33"/>
    </row>
    <row r="42" spans="1:23" ht="21">
      <c r="A42" s="34">
        <v>37</v>
      </c>
      <c r="B42" s="35" t="str">
        <f>VLOOKUP($U42,[1]Name!$A:$B,2,0)</f>
        <v>หนองบัวลำภู</v>
      </c>
      <c r="C42" s="23">
        <f>IF(ISERROR(VLOOKUP($U42,[1]BEx6_1!$A:$Z,3,0)),0,VLOOKUP($U42,[1]BEx6_1!$A:$Z,3,0))</f>
        <v>468.69570035999999</v>
      </c>
      <c r="D42" s="24">
        <f>IF(ISERROR(VLOOKUP($U42,[1]BEx6_1!$A:$Z,4,0)),0,VLOOKUP($U42,[1]BEx6_1!$A:$Z,4,0))</f>
        <v>0</v>
      </c>
      <c r="E42" s="24">
        <f>IF(ISERROR(VLOOKUP($U42,[1]BEx6_1!$A:$Z,5,0)),0,VLOOKUP($U42,[1]BEx6_1!$A:$Z,5,0))</f>
        <v>1.334943</v>
      </c>
      <c r="F42" s="25">
        <f t="shared" si="0"/>
        <v>1.334943</v>
      </c>
      <c r="G42" s="26">
        <f>IF(ISERROR(VLOOKUP($U42,[1]BEx6_1!$A:$Z,6,0)),0,VLOOKUP($U42,[1]BEx6_1!$A:$Z,6,0))</f>
        <v>186.81678235000001</v>
      </c>
      <c r="H42" s="36">
        <f t="shared" si="1"/>
        <v>39.858864121541572</v>
      </c>
      <c r="I42" s="23">
        <f>IF(ISERROR(VLOOKUP($U42,[1]BEx6_1!$A:$Z,8,0)),0,VLOOKUP($U42,[1]BEx6_1!$A:$Z,8,0))</f>
        <v>1373.9450872</v>
      </c>
      <c r="J42" s="24">
        <f>IF(ISERROR(VLOOKUP($U42,[1]BEx6_1!$A:$Z,9,0)),0,VLOOKUP($U42,[1]BEx6_1!$A:$Z,9,0))</f>
        <v>0</v>
      </c>
      <c r="K42" s="24">
        <f>IF(ISERROR(VLOOKUP($U42,[1]BEx6_1!$A:$Z,10,0)),0,VLOOKUP($U42,[1]BEx6_1!$A:$Z,10,0))</f>
        <v>74.896927930000004</v>
      </c>
      <c r="L42" s="25">
        <f t="shared" si="2"/>
        <v>74.896927930000004</v>
      </c>
      <c r="M42" s="26">
        <f>IF(ISERROR(VLOOKUP($U42,[1]BEx6_1!$A:$Z,11,0)),0,VLOOKUP($U42,[1]BEx6_1!$A:$Z,11,0))</f>
        <v>166.58067105999999</v>
      </c>
      <c r="N42" s="38">
        <f t="shared" si="3"/>
        <v>12.124259740211253</v>
      </c>
      <c r="O42" s="23">
        <f t="shared" si="7"/>
        <v>1842.64078756</v>
      </c>
      <c r="P42" s="24">
        <f t="shared" si="7"/>
        <v>0</v>
      </c>
      <c r="Q42" s="24">
        <f t="shared" si="7"/>
        <v>76.231870929999999</v>
      </c>
      <c r="R42" s="25">
        <f t="shared" si="7"/>
        <v>76.231870929999999</v>
      </c>
      <c r="S42" s="29">
        <f t="shared" si="7"/>
        <v>353.39745341000003</v>
      </c>
      <c r="T42" s="30">
        <f t="shared" si="5"/>
        <v>19.178857637139583</v>
      </c>
      <c r="U42" s="31" t="s">
        <v>48</v>
      </c>
      <c r="V42" s="32" t="str">
        <f t="shared" si="6"/>
        <v/>
      </c>
      <c r="W42" s="33"/>
    </row>
    <row r="43" spans="1:23" ht="21">
      <c r="A43" s="34">
        <v>38</v>
      </c>
      <c r="B43" s="35" t="str">
        <f>VLOOKUP($U43,[1]Name!$A:$B,2,0)</f>
        <v>อุดรธานี</v>
      </c>
      <c r="C43" s="23">
        <f>IF(ISERROR(VLOOKUP($U43,[1]BEx6_1!$A:$Z,3,0)),0,VLOOKUP($U43,[1]BEx6_1!$A:$Z,3,0))</f>
        <v>2249.4461477200002</v>
      </c>
      <c r="D43" s="24">
        <f>IF(ISERROR(VLOOKUP($U43,[1]BEx6_1!$A:$Z,4,0)),0,VLOOKUP($U43,[1]BEx6_1!$A:$Z,4,0))</f>
        <v>0</v>
      </c>
      <c r="E43" s="24">
        <f>IF(ISERROR(VLOOKUP($U43,[1]BEx6_1!$A:$Z,5,0)),0,VLOOKUP($U43,[1]BEx6_1!$A:$Z,5,0))</f>
        <v>13.6777067</v>
      </c>
      <c r="F43" s="25">
        <f t="shared" si="0"/>
        <v>13.6777067</v>
      </c>
      <c r="G43" s="26">
        <f>IF(ISERROR(VLOOKUP($U43,[1]BEx6_1!$A:$Z,6,0)),0,VLOOKUP($U43,[1]BEx6_1!$A:$Z,6,0))</f>
        <v>1071.30984317</v>
      </c>
      <c r="H43" s="36">
        <f t="shared" si="1"/>
        <v>47.625494135783654</v>
      </c>
      <c r="I43" s="23">
        <f>IF(ISERROR(VLOOKUP($U43,[1]BEx6_1!$A:$Z,8,0)),0,VLOOKUP($U43,[1]BEx6_1!$A:$Z,8,0))</f>
        <v>3707.0439838000002</v>
      </c>
      <c r="J43" s="24">
        <f>IF(ISERROR(VLOOKUP($U43,[1]BEx6_1!$A:$Z,9,0)),0,VLOOKUP($U43,[1]BEx6_1!$A:$Z,9,0))</f>
        <v>0</v>
      </c>
      <c r="K43" s="24">
        <f>IF(ISERROR(VLOOKUP($U43,[1]BEx6_1!$A:$Z,10,0)),0,VLOOKUP($U43,[1]BEx6_1!$A:$Z,10,0))</f>
        <v>281.65883015999998</v>
      </c>
      <c r="L43" s="25">
        <f t="shared" si="2"/>
        <v>281.65883015999998</v>
      </c>
      <c r="M43" s="26">
        <f>IF(ISERROR(VLOOKUP($U43,[1]BEx6_1!$A:$Z,11,0)),0,VLOOKUP($U43,[1]BEx6_1!$A:$Z,11,0))</f>
        <v>88.477223760000001</v>
      </c>
      <c r="N43" s="38">
        <f t="shared" si="3"/>
        <v>2.3867325056473749</v>
      </c>
      <c r="O43" s="23">
        <f t="shared" si="7"/>
        <v>5956.4901315200004</v>
      </c>
      <c r="P43" s="24">
        <f t="shared" si="7"/>
        <v>0</v>
      </c>
      <c r="Q43" s="24">
        <f t="shared" si="7"/>
        <v>295.33653685999997</v>
      </c>
      <c r="R43" s="25">
        <f t="shared" si="7"/>
        <v>295.33653685999997</v>
      </c>
      <c r="S43" s="29">
        <f t="shared" si="7"/>
        <v>1159.78706693</v>
      </c>
      <c r="T43" s="30">
        <f t="shared" si="5"/>
        <v>19.470981086542</v>
      </c>
      <c r="U43" s="31" t="s">
        <v>49</v>
      </c>
      <c r="V43" s="32" t="str">
        <f t="shared" si="6"/>
        <v/>
      </c>
      <c r="W43" s="33"/>
    </row>
    <row r="44" spans="1:23" ht="21">
      <c r="A44" s="34">
        <v>39</v>
      </c>
      <c r="B44" s="35" t="str">
        <f>VLOOKUP($U44,[1]Name!$A:$B,2,0)</f>
        <v>เพชรบูรณ์</v>
      </c>
      <c r="C44" s="23">
        <f>IF(ISERROR(VLOOKUP($U44,[1]BEx6_1!$A:$Z,3,0)),0,VLOOKUP($U44,[1]BEx6_1!$A:$Z,3,0))</f>
        <v>1177.00662685</v>
      </c>
      <c r="D44" s="24">
        <f>IF(ISERROR(VLOOKUP($U44,[1]BEx6_1!$A:$Z,4,0)),0,VLOOKUP($U44,[1]BEx6_1!$A:$Z,4,0))</f>
        <v>0</v>
      </c>
      <c r="E44" s="24">
        <f>IF(ISERROR(VLOOKUP($U44,[1]BEx6_1!$A:$Z,5,0)),0,VLOOKUP($U44,[1]BEx6_1!$A:$Z,5,0))</f>
        <v>2.34122684</v>
      </c>
      <c r="F44" s="25">
        <f t="shared" si="0"/>
        <v>2.34122684</v>
      </c>
      <c r="G44" s="26">
        <f>IF(ISERROR(VLOOKUP($U44,[1]BEx6_1!$A:$Z,6,0)),0,VLOOKUP($U44,[1]BEx6_1!$A:$Z,6,0))</f>
        <v>527.58184181000001</v>
      </c>
      <c r="H44" s="36">
        <f t="shared" si="1"/>
        <v>44.824033253063071</v>
      </c>
      <c r="I44" s="23">
        <f>IF(ISERROR(VLOOKUP($U44,[1]BEx6_1!$A:$Z,8,0)),0,VLOOKUP($U44,[1]BEx6_1!$A:$Z,8,0))</f>
        <v>1662.2459690999999</v>
      </c>
      <c r="J44" s="24">
        <f>IF(ISERROR(VLOOKUP($U44,[1]BEx6_1!$A:$Z,9,0)),0,VLOOKUP($U44,[1]BEx6_1!$A:$Z,9,0))</f>
        <v>0</v>
      </c>
      <c r="K44" s="24">
        <f>IF(ISERROR(VLOOKUP($U44,[1]BEx6_1!$A:$Z,10,0)),0,VLOOKUP($U44,[1]BEx6_1!$A:$Z,10,0))</f>
        <v>89.031988400000003</v>
      </c>
      <c r="L44" s="25">
        <f t="shared" si="2"/>
        <v>89.031988400000003</v>
      </c>
      <c r="M44" s="26">
        <f>IF(ISERROR(VLOOKUP($U44,[1]BEx6_1!$A:$Z,11,0)),0,VLOOKUP($U44,[1]BEx6_1!$A:$Z,11,0))</f>
        <v>29.8708934</v>
      </c>
      <c r="N44" s="38">
        <f t="shared" si="3"/>
        <v>1.7970200533061409</v>
      </c>
      <c r="O44" s="23">
        <f t="shared" si="7"/>
        <v>2839.2525959499999</v>
      </c>
      <c r="P44" s="24">
        <f t="shared" si="7"/>
        <v>0</v>
      </c>
      <c r="Q44" s="24">
        <f t="shared" si="7"/>
        <v>91.373215240000007</v>
      </c>
      <c r="R44" s="25">
        <f t="shared" si="7"/>
        <v>91.373215240000007</v>
      </c>
      <c r="S44" s="29">
        <f t="shared" si="7"/>
        <v>557.45273521000001</v>
      </c>
      <c r="T44" s="30">
        <f t="shared" si="5"/>
        <v>19.633784468672083</v>
      </c>
      <c r="U44" s="31" t="s">
        <v>50</v>
      </c>
      <c r="V44" s="32" t="str">
        <f t="shared" si="6"/>
        <v/>
      </c>
      <c r="W44" s="33"/>
    </row>
    <row r="45" spans="1:23" ht="21">
      <c r="A45" s="34">
        <v>40</v>
      </c>
      <c r="B45" s="35" t="str">
        <f>VLOOKUP($U45,[1]Name!$A:$B,2,0)</f>
        <v>ตาก</v>
      </c>
      <c r="C45" s="23">
        <f>IF(ISERROR(VLOOKUP($U45,[1]BEx6_1!$A:$Z,3,0)),0,VLOOKUP($U45,[1]BEx6_1!$A:$Z,3,0))</f>
        <v>1090.61466621</v>
      </c>
      <c r="D45" s="24">
        <f>IF(ISERROR(VLOOKUP($U45,[1]BEx6_1!$A:$Z,4,0)),0,VLOOKUP($U45,[1]BEx6_1!$A:$Z,4,0))</f>
        <v>0</v>
      </c>
      <c r="E45" s="24">
        <f>IF(ISERROR(VLOOKUP($U45,[1]BEx6_1!$A:$Z,5,0)),0,VLOOKUP($U45,[1]BEx6_1!$A:$Z,5,0))</f>
        <v>3.3032874799999998</v>
      </c>
      <c r="F45" s="25">
        <f t="shared" si="0"/>
        <v>3.3032874799999998</v>
      </c>
      <c r="G45" s="26">
        <f>IF(ISERROR(VLOOKUP($U45,[1]BEx6_1!$A:$Z,6,0)),0,VLOOKUP($U45,[1]BEx6_1!$A:$Z,6,0))</f>
        <v>468.60253632000001</v>
      </c>
      <c r="H45" s="36">
        <f t="shared" si="1"/>
        <v>42.966828783665896</v>
      </c>
      <c r="I45" s="23">
        <f>IF(ISERROR(VLOOKUP($U45,[1]BEx6_1!$A:$Z,8,0)),0,VLOOKUP($U45,[1]BEx6_1!$A:$Z,8,0))</f>
        <v>1339.2852250000001</v>
      </c>
      <c r="J45" s="24">
        <f>IF(ISERROR(VLOOKUP($U45,[1]BEx6_1!$A:$Z,9,0)),0,VLOOKUP($U45,[1]BEx6_1!$A:$Z,9,0))</f>
        <v>0</v>
      </c>
      <c r="K45" s="24">
        <f>IF(ISERROR(VLOOKUP($U45,[1]BEx6_1!$A:$Z,10,0)),0,VLOOKUP($U45,[1]BEx6_1!$A:$Z,10,0))</f>
        <v>73.802230539999996</v>
      </c>
      <c r="L45" s="25">
        <f t="shared" si="2"/>
        <v>73.802230539999996</v>
      </c>
      <c r="M45" s="26">
        <f>IF(ISERROR(VLOOKUP($U45,[1]BEx6_1!$A:$Z,11,0)),0,VLOOKUP($U45,[1]BEx6_1!$A:$Z,11,0))</f>
        <v>21.5804133</v>
      </c>
      <c r="N45" s="38">
        <f t="shared" si="3"/>
        <v>1.6113381150755244</v>
      </c>
      <c r="O45" s="23">
        <f t="shared" si="7"/>
        <v>2429.8998912100001</v>
      </c>
      <c r="P45" s="24">
        <f t="shared" si="7"/>
        <v>0</v>
      </c>
      <c r="Q45" s="24">
        <f t="shared" si="7"/>
        <v>77.105518019999991</v>
      </c>
      <c r="R45" s="25">
        <f t="shared" si="7"/>
        <v>77.105518019999991</v>
      </c>
      <c r="S45" s="29">
        <f t="shared" si="7"/>
        <v>490.18294961999999</v>
      </c>
      <c r="T45" s="30">
        <f t="shared" si="5"/>
        <v>20.172968910908796</v>
      </c>
      <c r="U45" s="31" t="s">
        <v>51</v>
      </c>
      <c r="V45" s="32" t="str">
        <f t="shared" si="6"/>
        <v/>
      </c>
      <c r="W45" s="33"/>
    </row>
    <row r="46" spans="1:23" ht="21">
      <c r="A46" s="34">
        <v>41</v>
      </c>
      <c r="B46" s="35" t="str">
        <f>VLOOKUP($U46,[1]Name!$A:$B,2,0)</f>
        <v>ปัตตานี</v>
      </c>
      <c r="C46" s="23">
        <f>IF(ISERROR(VLOOKUP($U46,[1]BEx6_1!$A:$Z,3,0)),0,VLOOKUP($U46,[1]BEx6_1!$A:$Z,3,0))</f>
        <v>2283.1926501600001</v>
      </c>
      <c r="D46" s="24">
        <f>IF(ISERROR(VLOOKUP($U46,[1]BEx6_1!$A:$Z,4,0)),0,VLOOKUP($U46,[1]BEx6_1!$A:$Z,4,0))</f>
        <v>0</v>
      </c>
      <c r="E46" s="24">
        <f>IF(ISERROR(VLOOKUP($U46,[1]BEx6_1!$A:$Z,5,0)),0,VLOOKUP($U46,[1]BEx6_1!$A:$Z,5,0))</f>
        <v>7.6529562699999998</v>
      </c>
      <c r="F46" s="25">
        <f t="shared" si="0"/>
        <v>7.6529562699999998</v>
      </c>
      <c r="G46" s="26">
        <f>IF(ISERROR(VLOOKUP($U46,[1]BEx6_1!$A:$Z,6,0)),0,VLOOKUP($U46,[1]BEx6_1!$A:$Z,6,0))</f>
        <v>780.89920296000003</v>
      </c>
      <c r="H46" s="36">
        <f t="shared" si="1"/>
        <v>34.202072387771423</v>
      </c>
      <c r="I46" s="23">
        <f>IF(ISERROR(VLOOKUP($U46,[1]BEx6_1!$A:$Z,8,0)),0,VLOOKUP($U46,[1]BEx6_1!$A:$Z,8,0))</f>
        <v>1842.4689229999999</v>
      </c>
      <c r="J46" s="24">
        <f>IF(ISERROR(VLOOKUP($U46,[1]BEx6_1!$A:$Z,9,0)),0,VLOOKUP($U46,[1]BEx6_1!$A:$Z,9,0))</f>
        <v>0</v>
      </c>
      <c r="K46" s="24">
        <f>IF(ISERROR(VLOOKUP($U46,[1]BEx6_1!$A:$Z,10,0)),0,VLOOKUP($U46,[1]BEx6_1!$A:$Z,10,0))</f>
        <v>352.91420829999998</v>
      </c>
      <c r="L46" s="25">
        <f t="shared" si="2"/>
        <v>352.91420829999998</v>
      </c>
      <c r="M46" s="26">
        <f>IF(ISERROR(VLOOKUP($U46,[1]BEx6_1!$A:$Z,11,0)),0,VLOOKUP($U46,[1]BEx6_1!$A:$Z,11,0))</f>
        <v>57.424130310000002</v>
      </c>
      <c r="N46" s="38">
        <f t="shared" si="3"/>
        <v>3.1166946477718152</v>
      </c>
      <c r="O46" s="23">
        <f t="shared" si="7"/>
        <v>4125.6615731599995</v>
      </c>
      <c r="P46" s="24">
        <f t="shared" si="7"/>
        <v>0</v>
      </c>
      <c r="Q46" s="24">
        <f t="shared" si="7"/>
        <v>360.56716456999999</v>
      </c>
      <c r="R46" s="25">
        <f t="shared" si="7"/>
        <v>360.56716456999999</v>
      </c>
      <c r="S46" s="29">
        <f t="shared" si="7"/>
        <v>838.32333327000003</v>
      </c>
      <c r="T46" s="30">
        <f t="shared" si="5"/>
        <v>20.319730991117062</v>
      </c>
      <c r="U46" s="31" t="s">
        <v>52</v>
      </c>
      <c r="V46" s="32" t="str">
        <f t="shared" si="6"/>
        <v/>
      </c>
      <c r="W46" s="33"/>
    </row>
    <row r="47" spans="1:23" ht="21">
      <c r="A47" s="34">
        <v>42</v>
      </c>
      <c r="B47" s="35" t="str">
        <f>VLOOKUP($U47,[1]Name!$A:$B,2,0)</f>
        <v>ลพบุรี</v>
      </c>
      <c r="C47" s="23">
        <f>IF(ISERROR(VLOOKUP($U47,[1]BEx6_1!$A:$Z,3,0)),0,VLOOKUP($U47,[1]BEx6_1!$A:$Z,3,0))</f>
        <v>1501.6814890600001</v>
      </c>
      <c r="D47" s="24">
        <f>IF(ISERROR(VLOOKUP($U47,[1]BEx6_1!$A:$Z,4,0)),0,VLOOKUP($U47,[1]BEx6_1!$A:$Z,4,0))</f>
        <v>0</v>
      </c>
      <c r="E47" s="24">
        <f>IF(ISERROR(VLOOKUP($U47,[1]BEx6_1!$A:$Z,5,0)),0,VLOOKUP($U47,[1]BEx6_1!$A:$Z,5,0))</f>
        <v>5.9142857800000002</v>
      </c>
      <c r="F47" s="25">
        <f t="shared" si="0"/>
        <v>5.9142857800000002</v>
      </c>
      <c r="G47" s="26">
        <f>IF(ISERROR(VLOOKUP($U47,[1]BEx6_1!$A:$Z,6,0)),0,VLOOKUP($U47,[1]BEx6_1!$A:$Z,6,0))</f>
        <v>555.75569723000001</v>
      </c>
      <c r="H47" s="36">
        <f t="shared" si="1"/>
        <v>37.008893116068414</v>
      </c>
      <c r="I47" s="23">
        <f>IF(ISERROR(VLOOKUP($U47,[1]BEx6_1!$A:$Z,8,0)),0,VLOOKUP($U47,[1]BEx6_1!$A:$Z,8,0))</f>
        <v>2307.4249593499999</v>
      </c>
      <c r="J47" s="24">
        <f>IF(ISERROR(VLOOKUP($U47,[1]BEx6_1!$A:$Z,9,0)),0,VLOOKUP($U47,[1]BEx6_1!$A:$Z,9,0))</f>
        <v>0</v>
      </c>
      <c r="K47" s="24">
        <f>IF(ISERROR(VLOOKUP($U47,[1]BEx6_1!$A:$Z,10,0)),0,VLOOKUP($U47,[1]BEx6_1!$A:$Z,10,0))</f>
        <v>94.459252210000002</v>
      </c>
      <c r="L47" s="25">
        <f t="shared" si="2"/>
        <v>94.459252210000002</v>
      </c>
      <c r="M47" s="26">
        <f>IF(ISERROR(VLOOKUP($U47,[1]BEx6_1!$A:$Z,11,0)),0,VLOOKUP($U47,[1]BEx6_1!$A:$Z,11,0))</f>
        <v>220.08650398</v>
      </c>
      <c r="N47" s="38">
        <f t="shared" si="3"/>
        <v>9.5381868471249529</v>
      </c>
      <c r="O47" s="23">
        <f t="shared" si="7"/>
        <v>3809.1064484099998</v>
      </c>
      <c r="P47" s="24">
        <f t="shared" si="7"/>
        <v>0</v>
      </c>
      <c r="Q47" s="24">
        <f t="shared" si="7"/>
        <v>100.37353799</v>
      </c>
      <c r="R47" s="25">
        <f t="shared" si="7"/>
        <v>100.37353799</v>
      </c>
      <c r="S47" s="29">
        <f t="shared" si="7"/>
        <v>775.84220120999998</v>
      </c>
      <c r="T47" s="30">
        <f t="shared" si="5"/>
        <v>20.368089254472075</v>
      </c>
      <c r="U47" s="31" t="s">
        <v>53</v>
      </c>
      <c r="V47" s="32" t="str">
        <f t="shared" si="6"/>
        <v/>
      </c>
      <c r="W47" s="33"/>
    </row>
    <row r="48" spans="1:23" ht="21">
      <c r="A48" s="34">
        <v>43</v>
      </c>
      <c r="B48" s="35" t="str">
        <f>VLOOKUP($U48,[1]Name!$A:$B,2,0)</f>
        <v>แพร่</v>
      </c>
      <c r="C48" s="23">
        <f>IF(ISERROR(VLOOKUP($U48,[1]BEx6_1!$A:$Z,3,0)),0,VLOOKUP($U48,[1]BEx6_1!$A:$Z,3,0))</f>
        <v>840.70242225000004</v>
      </c>
      <c r="D48" s="24">
        <f>IF(ISERROR(VLOOKUP($U48,[1]BEx6_1!$A:$Z,4,0)),0,VLOOKUP($U48,[1]BEx6_1!$A:$Z,4,0))</f>
        <v>0</v>
      </c>
      <c r="E48" s="24">
        <f>IF(ISERROR(VLOOKUP($U48,[1]BEx6_1!$A:$Z,5,0)),0,VLOOKUP($U48,[1]BEx6_1!$A:$Z,5,0))</f>
        <v>2.9495184499999998</v>
      </c>
      <c r="F48" s="25">
        <f t="shared" si="0"/>
        <v>2.9495184499999998</v>
      </c>
      <c r="G48" s="26">
        <f>IF(ISERROR(VLOOKUP($U48,[1]BEx6_1!$A:$Z,6,0)),0,VLOOKUP($U48,[1]BEx6_1!$A:$Z,6,0))</f>
        <v>407.28725035000002</v>
      </c>
      <c r="H48" s="36">
        <f t="shared" si="1"/>
        <v>48.446066000376625</v>
      </c>
      <c r="I48" s="23">
        <f>IF(ISERROR(VLOOKUP($U48,[1]BEx6_1!$A:$Z,8,0)),0,VLOOKUP($U48,[1]BEx6_1!$A:$Z,8,0))</f>
        <v>1440.4057078999999</v>
      </c>
      <c r="J48" s="24">
        <f>IF(ISERROR(VLOOKUP($U48,[1]BEx6_1!$A:$Z,9,0)),0,VLOOKUP($U48,[1]BEx6_1!$A:$Z,9,0))</f>
        <v>0</v>
      </c>
      <c r="K48" s="24">
        <f>IF(ISERROR(VLOOKUP($U48,[1]BEx6_1!$A:$Z,10,0)),0,VLOOKUP($U48,[1]BEx6_1!$A:$Z,10,0))</f>
        <v>149.13202121</v>
      </c>
      <c r="L48" s="25">
        <f t="shared" si="2"/>
        <v>149.13202121</v>
      </c>
      <c r="M48" s="26">
        <f>IF(ISERROR(VLOOKUP($U48,[1]BEx6_1!$A:$Z,11,0)),0,VLOOKUP($U48,[1]BEx6_1!$A:$Z,11,0))</f>
        <v>63.980658820000002</v>
      </c>
      <c r="N48" s="38">
        <f t="shared" si="3"/>
        <v>4.4418498530722186</v>
      </c>
      <c r="O48" s="23">
        <f t="shared" si="7"/>
        <v>2281.1081301499999</v>
      </c>
      <c r="P48" s="24">
        <f t="shared" si="7"/>
        <v>0</v>
      </c>
      <c r="Q48" s="24">
        <f t="shared" si="7"/>
        <v>152.08153966</v>
      </c>
      <c r="R48" s="25">
        <f t="shared" si="7"/>
        <v>152.08153966</v>
      </c>
      <c r="S48" s="29">
        <f t="shared" si="7"/>
        <v>471.26790917000005</v>
      </c>
      <c r="T48" s="30">
        <f t="shared" si="5"/>
        <v>20.659604117013544</v>
      </c>
      <c r="U48" s="31" t="s">
        <v>54</v>
      </c>
      <c r="V48" s="32" t="str">
        <f t="shared" si="6"/>
        <v/>
      </c>
      <c r="W48" s="33"/>
    </row>
    <row r="49" spans="1:23" ht="21">
      <c r="A49" s="34">
        <v>44</v>
      </c>
      <c r="B49" s="35" t="str">
        <f>VLOOKUP($U49,[1]Name!$A:$B,2,0)</f>
        <v>สระบุรี</v>
      </c>
      <c r="C49" s="23">
        <f>IF(ISERROR(VLOOKUP($U49,[1]BEx6_1!$A:$Z,3,0)),0,VLOOKUP($U49,[1]BEx6_1!$A:$Z,3,0))</f>
        <v>1074.2922782600001</v>
      </c>
      <c r="D49" s="24">
        <f>IF(ISERROR(VLOOKUP($U49,[1]BEx6_1!$A:$Z,4,0)),0,VLOOKUP($U49,[1]BEx6_1!$A:$Z,4,0))</f>
        <v>0</v>
      </c>
      <c r="E49" s="24">
        <f>IF(ISERROR(VLOOKUP($U49,[1]BEx6_1!$A:$Z,5,0)),0,VLOOKUP($U49,[1]BEx6_1!$A:$Z,5,0))</f>
        <v>4.1059805899999997</v>
      </c>
      <c r="F49" s="25">
        <f t="shared" si="0"/>
        <v>4.1059805899999997</v>
      </c>
      <c r="G49" s="26">
        <f>IF(ISERROR(VLOOKUP($U49,[1]BEx6_1!$A:$Z,6,0)),0,VLOOKUP($U49,[1]BEx6_1!$A:$Z,6,0))</f>
        <v>525.74778665999997</v>
      </c>
      <c r="H49" s="36">
        <f t="shared" si="1"/>
        <v>48.93898963060019</v>
      </c>
      <c r="I49" s="23">
        <f>IF(ISERROR(VLOOKUP($U49,[1]BEx6_1!$A:$Z,8,0)),0,VLOOKUP($U49,[1]BEx6_1!$A:$Z,8,0))</f>
        <v>1567.8038314</v>
      </c>
      <c r="J49" s="24">
        <f>IF(ISERROR(VLOOKUP($U49,[1]BEx6_1!$A:$Z,9,0)),0,VLOOKUP($U49,[1]BEx6_1!$A:$Z,9,0))</f>
        <v>0</v>
      </c>
      <c r="K49" s="24">
        <f>IF(ISERROR(VLOOKUP($U49,[1]BEx6_1!$A:$Z,10,0)),0,VLOOKUP($U49,[1]BEx6_1!$A:$Z,10,0))</f>
        <v>562.24602026000002</v>
      </c>
      <c r="L49" s="25">
        <f t="shared" si="2"/>
        <v>562.24602026000002</v>
      </c>
      <c r="M49" s="26">
        <f>IF(ISERROR(VLOOKUP($U49,[1]BEx6_1!$A:$Z,11,0)),0,VLOOKUP($U49,[1]BEx6_1!$A:$Z,11,0))</f>
        <v>22.176277979999998</v>
      </c>
      <c r="N49" s="38">
        <f t="shared" si="3"/>
        <v>1.4144804047453612</v>
      </c>
      <c r="O49" s="23">
        <f t="shared" si="7"/>
        <v>2642.0961096600004</v>
      </c>
      <c r="P49" s="24">
        <f t="shared" si="7"/>
        <v>0</v>
      </c>
      <c r="Q49" s="24">
        <f t="shared" si="7"/>
        <v>566.35200084999997</v>
      </c>
      <c r="R49" s="25">
        <f t="shared" si="7"/>
        <v>566.35200084999997</v>
      </c>
      <c r="S49" s="29">
        <f t="shared" si="7"/>
        <v>547.92406463999998</v>
      </c>
      <c r="T49" s="30">
        <f t="shared" si="5"/>
        <v>20.738233656099283</v>
      </c>
      <c r="U49" s="31" t="s">
        <v>55</v>
      </c>
      <c r="V49" s="32" t="str">
        <f t="shared" si="6"/>
        <v/>
      </c>
      <c r="W49" s="33"/>
    </row>
    <row r="50" spans="1:23" ht="21">
      <c r="A50" s="34">
        <v>45</v>
      </c>
      <c r="B50" s="35" t="str">
        <f>VLOOKUP($U50,[1]Name!$A:$B,2,0)</f>
        <v>อุบลราชธานี</v>
      </c>
      <c r="C50" s="23">
        <f>IF(ISERROR(VLOOKUP($U50,[1]BEx6_1!$A:$Z,3,0)),0,VLOOKUP($U50,[1]BEx6_1!$A:$Z,3,0))</f>
        <v>3212.19369061</v>
      </c>
      <c r="D50" s="24">
        <f>IF(ISERROR(VLOOKUP($U50,[1]BEx6_1!$A:$Z,4,0)),0,VLOOKUP($U50,[1]BEx6_1!$A:$Z,4,0))</f>
        <v>0</v>
      </c>
      <c r="E50" s="24">
        <f>IF(ISERROR(VLOOKUP($U50,[1]BEx6_1!$A:$Z,5,0)),0,VLOOKUP($U50,[1]BEx6_1!$A:$Z,5,0))</f>
        <v>9.5648675399999998</v>
      </c>
      <c r="F50" s="25">
        <f t="shared" si="0"/>
        <v>9.5648675399999998</v>
      </c>
      <c r="G50" s="26">
        <f>IF(ISERROR(VLOOKUP($U50,[1]BEx6_1!$A:$Z,6,0)),0,VLOOKUP($U50,[1]BEx6_1!$A:$Z,6,0))</f>
        <v>1417.83874784</v>
      </c>
      <c r="H50" s="36">
        <f t="shared" si="1"/>
        <v>44.139266943480933</v>
      </c>
      <c r="I50" s="23">
        <f>IF(ISERROR(VLOOKUP($U50,[1]BEx6_1!$A:$Z,8,0)),0,VLOOKUP($U50,[1]BEx6_1!$A:$Z,8,0))</f>
        <v>4771.1402727799996</v>
      </c>
      <c r="J50" s="24">
        <f>IF(ISERROR(VLOOKUP($U50,[1]BEx6_1!$A:$Z,9,0)),0,VLOOKUP($U50,[1]BEx6_1!$A:$Z,9,0))</f>
        <v>0</v>
      </c>
      <c r="K50" s="24">
        <f>IF(ISERROR(VLOOKUP($U50,[1]BEx6_1!$A:$Z,10,0)),0,VLOOKUP($U50,[1]BEx6_1!$A:$Z,10,0))</f>
        <v>477.42463272999998</v>
      </c>
      <c r="L50" s="25">
        <f t="shared" si="2"/>
        <v>477.42463272999998</v>
      </c>
      <c r="M50" s="26">
        <f>IF(ISERROR(VLOOKUP($U50,[1]BEx6_1!$A:$Z,11,0)),0,VLOOKUP($U50,[1]BEx6_1!$A:$Z,11,0))</f>
        <v>252.26498484000001</v>
      </c>
      <c r="N50" s="38">
        <f t="shared" si="3"/>
        <v>5.2873101694202091</v>
      </c>
      <c r="O50" s="23">
        <f t="shared" si="7"/>
        <v>7983.3339633899996</v>
      </c>
      <c r="P50" s="24">
        <f t="shared" si="7"/>
        <v>0</v>
      </c>
      <c r="Q50" s="24">
        <f t="shared" si="7"/>
        <v>486.98950027000001</v>
      </c>
      <c r="R50" s="25">
        <f t="shared" si="7"/>
        <v>486.98950027000001</v>
      </c>
      <c r="S50" s="29">
        <f t="shared" si="7"/>
        <v>1670.1037326800001</v>
      </c>
      <c r="T50" s="30">
        <f t="shared" si="5"/>
        <v>20.919878090266142</v>
      </c>
      <c r="U50" s="31" t="s">
        <v>56</v>
      </c>
      <c r="V50" s="32" t="str">
        <f t="shared" si="6"/>
        <v/>
      </c>
      <c r="W50" s="33"/>
    </row>
    <row r="51" spans="1:23" ht="21">
      <c r="A51" s="34">
        <v>46</v>
      </c>
      <c r="B51" s="35" t="str">
        <f>VLOOKUP($U51,[1]Name!$A:$B,2,0)</f>
        <v>ราชบุรี</v>
      </c>
      <c r="C51" s="23">
        <f>IF(ISERROR(VLOOKUP($U51,[1]BEx6_1!$A:$Z,3,0)),0,VLOOKUP($U51,[1]BEx6_1!$A:$Z,3,0))</f>
        <v>1641.9468192899999</v>
      </c>
      <c r="D51" s="24">
        <f>IF(ISERROR(VLOOKUP($U51,[1]BEx6_1!$A:$Z,4,0)),0,VLOOKUP($U51,[1]BEx6_1!$A:$Z,4,0))</f>
        <v>0</v>
      </c>
      <c r="E51" s="24">
        <f>IF(ISERROR(VLOOKUP($U51,[1]BEx6_1!$A:$Z,5,0)),0,VLOOKUP($U51,[1]BEx6_1!$A:$Z,5,0))</f>
        <v>4.9340747399999998</v>
      </c>
      <c r="F51" s="25">
        <f t="shared" si="0"/>
        <v>4.9340747399999998</v>
      </c>
      <c r="G51" s="26">
        <f>IF(ISERROR(VLOOKUP($U51,[1]BEx6_1!$A:$Z,6,0)),0,VLOOKUP($U51,[1]BEx6_1!$A:$Z,6,0))</f>
        <v>756.22140598999999</v>
      </c>
      <c r="H51" s="36">
        <f t="shared" si="1"/>
        <v>46.056388496005027</v>
      </c>
      <c r="I51" s="23">
        <f>IF(ISERROR(VLOOKUP($U51,[1]BEx6_1!$A:$Z,8,0)),0,VLOOKUP($U51,[1]BEx6_1!$A:$Z,8,0))</f>
        <v>2848.8077524999999</v>
      </c>
      <c r="J51" s="24">
        <f>IF(ISERROR(VLOOKUP($U51,[1]BEx6_1!$A:$Z,9,0)),0,VLOOKUP($U51,[1]BEx6_1!$A:$Z,9,0))</f>
        <v>0</v>
      </c>
      <c r="K51" s="24">
        <f>IF(ISERROR(VLOOKUP($U51,[1]BEx6_1!$A:$Z,10,0)),0,VLOOKUP($U51,[1]BEx6_1!$A:$Z,10,0))</f>
        <v>657.06500578999999</v>
      </c>
      <c r="L51" s="25">
        <f t="shared" si="2"/>
        <v>657.06500578999999</v>
      </c>
      <c r="M51" s="26">
        <f>IF(ISERROR(VLOOKUP($U51,[1]BEx6_1!$A:$Z,11,0)),0,VLOOKUP($U51,[1]BEx6_1!$A:$Z,11,0))</f>
        <v>183.63351299999999</v>
      </c>
      <c r="N51" s="38">
        <f t="shared" si="3"/>
        <v>6.4459777195863976</v>
      </c>
      <c r="O51" s="23">
        <f t="shared" si="7"/>
        <v>4490.7545717899993</v>
      </c>
      <c r="P51" s="24">
        <f t="shared" si="7"/>
        <v>0</v>
      </c>
      <c r="Q51" s="24">
        <f t="shared" si="7"/>
        <v>661.99908053000001</v>
      </c>
      <c r="R51" s="25">
        <f t="shared" si="7"/>
        <v>661.99908053000001</v>
      </c>
      <c r="S51" s="29">
        <f t="shared" si="7"/>
        <v>939.85491898999999</v>
      </c>
      <c r="T51" s="30">
        <f t="shared" si="5"/>
        <v>20.928663634703533</v>
      </c>
      <c r="U51" s="31" t="s">
        <v>57</v>
      </c>
      <c r="V51" s="32" t="str">
        <f t="shared" si="6"/>
        <v/>
      </c>
      <c r="W51" s="33"/>
    </row>
    <row r="52" spans="1:23" ht="21">
      <c r="A52" s="34">
        <v>47</v>
      </c>
      <c r="B52" s="35" t="str">
        <f>VLOOKUP($U52,[1]Name!$A:$B,2,0)</f>
        <v>กาฬสินธุ์</v>
      </c>
      <c r="C52" s="23">
        <f>IF(ISERROR(VLOOKUP($U52,[1]BEx6_1!$A:$Z,3,0)),0,VLOOKUP($U52,[1]BEx6_1!$A:$Z,3,0))</f>
        <v>1294.95172067</v>
      </c>
      <c r="D52" s="24">
        <f>IF(ISERROR(VLOOKUP($U52,[1]BEx6_1!$A:$Z,4,0)),0,VLOOKUP($U52,[1]BEx6_1!$A:$Z,4,0))</f>
        <v>0</v>
      </c>
      <c r="E52" s="24">
        <f>IF(ISERROR(VLOOKUP($U52,[1]BEx6_1!$A:$Z,5,0)),0,VLOOKUP($U52,[1]BEx6_1!$A:$Z,5,0))</f>
        <v>3.1156974200000001</v>
      </c>
      <c r="F52" s="25">
        <f t="shared" si="0"/>
        <v>3.1156974200000001</v>
      </c>
      <c r="G52" s="26">
        <f>IF(ISERROR(VLOOKUP($U52,[1]BEx6_1!$A:$Z,6,0)),0,VLOOKUP($U52,[1]BEx6_1!$A:$Z,6,0))</f>
        <v>655.11534725000001</v>
      </c>
      <c r="H52" s="36">
        <f t="shared" si="1"/>
        <v>50.589943763389677</v>
      </c>
      <c r="I52" s="23">
        <f>IF(ISERROR(VLOOKUP($U52,[1]BEx6_1!$A:$Z,8,0)),0,VLOOKUP($U52,[1]BEx6_1!$A:$Z,8,0))</f>
        <v>2189.1554743500001</v>
      </c>
      <c r="J52" s="24">
        <f>IF(ISERROR(VLOOKUP($U52,[1]BEx6_1!$A:$Z,9,0)),0,VLOOKUP($U52,[1]BEx6_1!$A:$Z,9,0))</f>
        <v>0</v>
      </c>
      <c r="K52" s="24">
        <f>IF(ISERROR(VLOOKUP($U52,[1]BEx6_1!$A:$Z,10,0)),0,VLOOKUP($U52,[1]BEx6_1!$A:$Z,10,0))</f>
        <v>157.29124972</v>
      </c>
      <c r="L52" s="25">
        <f t="shared" si="2"/>
        <v>157.29124972</v>
      </c>
      <c r="M52" s="26">
        <f>IF(ISERROR(VLOOKUP($U52,[1]BEx6_1!$A:$Z,11,0)),0,VLOOKUP($U52,[1]BEx6_1!$A:$Z,11,0))</f>
        <v>85.28284721</v>
      </c>
      <c r="N52" s="38">
        <f t="shared" si="3"/>
        <v>3.8956962266611979</v>
      </c>
      <c r="O52" s="23">
        <f t="shared" si="7"/>
        <v>3484.1071950200003</v>
      </c>
      <c r="P52" s="24">
        <f t="shared" si="7"/>
        <v>0</v>
      </c>
      <c r="Q52" s="24">
        <f t="shared" si="7"/>
        <v>160.40694714</v>
      </c>
      <c r="R52" s="25">
        <f t="shared" si="7"/>
        <v>160.40694714</v>
      </c>
      <c r="S52" s="29">
        <f t="shared" si="7"/>
        <v>740.39819446000001</v>
      </c>
      <c r="T52" s="30">
        <f t="shared" si="5"/>
        <v>21.250729470042891</v>
      </c>
      <c r="U52" s="31" t="s">
        <v>58</v>
      </c>
      <c r="V52" s="32" t="str">
        <f t="shared" si="6"/>
        <v/>
      </c>
      <c r="W52" s="33"/>
    </row>
    <row r="53" spans="1:23" ht="21">
      <c r="A53" s="34">
        <v>48</v>
      </c>
      <c r="B53" s="35" t="str">
        <f>VLOOKUP($U53,[1]Name!$A:$B,2,0)</f>
        <v>ปทุมธานี</v>
      </c>
      <c r="C53" s="23">
        <f>IF(ISERROR(VLOOKUP($U53,[1]BEx6_1!$A:$Z,3,0)),0,VLOOKUP($U53,[1]BEx6_1!$A:$Z,3,0))</f>
        <v>1853.9242387500001</v>
      </c>
      <c r="D53" s="24">
        <f>IF(ISERROR(VLOOKUP($U53,[1]BEx6_1!$A:$Z,4,0)),0,VLOOKUP($U53,[1]BEx6_1!$A:$Z,4,0))</f>
        <v>0</v>
      </c>
      <c r="E53" s="24">
        <f>IF(ISERROR(VLOOKUP($U53,[1]BEx6_1!$A:$Z,5,0)),0,VLOOKUP($U53,[1]BEx6_1!$A:$Z,5,0))</f>
        <v>6.7378814499999997</v>
      </c>
      <c r="F53" s="25">
        <f t="shared" si="0"/>
        <v>6.7378814499999997</v>
      </c>
      <c r="G53" s="26">
        <f>IF(ISERROR(VLOOKUP($U53,[1]BEx6_1!$A:$Z,6,0)),0,VLOOKUP($U53,[1]BEx6_1!$A:$Z,6,0))</f>
        <v>784.24204125999995</v>
      </c>
      <c r="H53" s="36">
        <f t="shared" si="1"/>
        <v>42.301730829560299</v>
      </c>
      <c r="I53" s="23">
        <f>IF(ISERROR(VLOOKUP($U53,[1]BEx6_1!$A:$Z,8,0)),0,VLOOKUP($U53,[1]BEx6_1!$A:$Z,8,0))</f>
        <v>1888.953608</v>
      </c>
      <c r="J53" s="24">
        <f>IF(ISERROR(VLOOKUP($U53,[1]BEx6_1!$A:$Z,9,0)),0,VLOOKUP($U53,[1]BEx6_1!$A:$Z,9,0))</f>
        <v>0</v>
      </c>
      <c r="K53" s="24">
        <f>IF(ISERROR(VLOOKUP($U53,[1]BEx6_1!$A:$Z,10,0)),0,VLOOKUP($U53,[1]BEx6_1!$A:$Z,10,0))</f>
        <v>127.50112832000001</v>
      </c>
      <c r="L53" s="25">
        <f t="shared" si="2"/>
        <v>127.50112832000001</v>
      </c>
      <c r="M53" s="26">
        <f>IF(ISERROR(VLOOKUP($U53,[1]BEx6_1!$A:$Z,11,0)),0,VLOOKUP($U53,[1]BEx6_1!$A:$Z,11,0))</f>
        <v>11.385572270000001</v>
      </c>
      <c r="N53" s="38">
        <f t="shared" si="3"/>
        <v>0.6027449388794095</v>
      </c>
      <c r="O53" s="23">
        <f t="shared" si="7"/>
        <v>3742.8778467500001</v>
      </c>
      <c r="P53" s="24">
        <f t="shared" si="7"/>
        <v>0</v>
      </c>
      <c r="Q53" s="24">
        <f t="shared" si="7"/>
        <v>134.23900977</v>
      </c>
      <c r="R53" s="25">
        <f t="shared" si="7"/>
        <v>134.23900977</v>
      </c>
      <c r="S53" s="29">
        <f t="shared" si="7"/>
        <v>795.62761352999996</v>
      </c>
      <c r="T53" s="30">
        <f t="shared" si="5"/>
        <v>21.257108730407968</v>
      </c>
      <c r="U53" s="31" t="s">
        <v>59</v>
      </c>
      <c r="V53" s="32" t="str">
        <f t="shared" si="6"/>
        <v/>
      </c>
      <c r="W53" s="33"/>
    </row>
    <row r="54" spans="1:23" ht="21">
      <c r="A54" s="34">
        <v>49</v>
      </c>
      <c r="B54" s="35" t="str">
        <f>VLOOKUP($U54,[1]Name!$A:$B,2,0)</f>
        <v>นราธิวาส</v>
      </c>
      <c r="C54" s="23">
        <f>IF(ISERROR(VLOOKUP($U54,[1]BEx6_1!$A:$Z,3,0)),0,VLOOKUP($U54,[1]BEx6_1!$A:$Z,3,0))</f>
        <v>2096.4834013599998</v>
      </c>
      <c r="D54" s="24">
        <f>IF(ISERROR(VLOOKUP($U54,[1]BEx6_1!$A:$Z,4,0)),0,VLOOKUP($U54,[1]BEx6_1!$A:$Z,4,0))</f>
        <v>0</v>
      </c>
      <c r="E54" s="24">
        <f>IF(ISERROR(VLOOKUP($U54,[1]BEx6_1!$A:$Z,5,0)),0,VLOOKUP($U54,[1]BEx6_1!$A:$Z,5,0))</f>
        <v>6.6336239700000004</v>
      </c>
      <c r="F54" s="25">
        <f t="shared" si="0"/>
        <v>6.6336239700000004</v>
      </c>
      <c r="G54" s="26">
        <f>IF(ISERROR(VLOOKUP($U54,[1]BEx6_1!$A:$Z,6,0)),0,VLOOKUP($U54,[1]BEx6_1!$A:$Z,6,0))</f>
        <v>895.77065094</v>
      </c>
      <c r="H54" s="36">
        <f t="shared" si="1"/>
        <v>42.727295162886044</v>
      </c>
      <c r="I54" s="23">
        <f>IF(ISERROR(VLOOKUP($U54,[1]BEx6_1!$A:$Z,8,0)),0,VLOOKUP($U54,[1]BEx6_1!$A:$Z,8,0))</f>
        <v>2773.1570274999999</v>
      </c>
      <c r="J54" s="24">
        <f>IF(ISERROR(VLOOKUP($U54,[1]BEx6_1!$A:$Z,9,0)),0,VLOOKUP($U54,[1]BEx6_1!$A:$Z,9,0))</f>
        <v>0</v>
      </c>
      <c r="K54" s="24">
        <f>IF(ISERROR(VLOOKUP($U54,[1]BEx6_1!$A:$Z,10,0)),0,VLOOKUP($U54,[1]BEx6_1!$A:$Z,10,0))</f>
        <v>507.99799982000002</v>
      </c>
      <c r="L54" s="25">
        <f t="shared" si="2"/>
        <v>507.99799982000002</v>
      </c>
      <c r="M54" s="26">
        <f>IF(ISERROR(VLOOKUP($U54,[1]BEx6_1!$A:$Z,11,0)),0,VLOOKUP($U54,[1]BEx6_1!$A:$Z,11,0))</f>
        <v>142.42812189</v>
      </c>
      <c r="N54" s="38">
        <f t="shared" si="3"/>
        <v>5.1359558971097607</v>
      </c>
      <c r="O54" s="23">
        <f t="shared" si="7"/>
        <v>4869.6404288599997</v>
      </c>
      <c r="P54" s="24">
        <f t="shared" si="7"/>
        <v>0</v>
      </c>
      <c r="Q54" s="24">
        <f t="shared" si="7"/>
        <v>514.63162379000005</v>
      </c>
      <c r="R54" s="25">
        <f t="shared" si="7"/>
        <v>514.63162379000005</v>
      </c>
      <c r="S54" s="29">
        <f t="shared" si="7"/>
        <v>1038.1987728300001</v>
      </c>
      <c r="T54" s="30">
        <f t="shared" si="5"/>
        <v>21.31982408140648</v>
      </c>
      <c r="U54" s="31" t="s">
        <v>60</v>
      </c>
      <c r="V54" s="32" t="str">
        <f t="shared" si="6"/>
        <v/>
      </c>
      <c r="W54" s="33"/>
    </row>
    <row r="55" spans="1:23" ht="21">
      <c r="A55" s="34">
        <v>50</v>
      </c>
      <c r="B55" s="35" t="str">
        <f>VLOOKUP($U55,[1]Name!$A:$B,2,0)</f>
        <v>ระยอง</v>
      </c>
      <c r="C55" s="23">
        <f>IF(ISERROR(VLOOKUP($U55,[1]BEx6_1!$A:$Z,3,0)),0,VLOOKUP($U55,[1]BEx6_1!$A:$Z,3,0))</f>
        <v>2396.2981427099999</v>
      </c>
      <c r="D55" s="24">
        <f>IF(ISERROR(VLOOKUP($U55,[1]BEx6_1!$A:$Z,4,0)),0,VLOOKUP($U55,[1]BEx6_1!$A:$Z,4,0))</f>
        <v>0</v>
      </c>
      <c r="E55" s="24">
        <f>IF(ISERROR(VLOOKUP($U55,[1]BEx6_1!$A:$Z,5,0)),0,VLOOKUP($U55,[1]BEx6_1!$A:$Z,5,0))</f>
        <v>24.562597180000001</v>
      </c>
      <c r="F55" s="25">
        <f t="shared" si="0"/>
        <v>24.562597180000001</v>
      </c>
      <c r="G55" s="26">
        <f>IF(ISERROR(VLOOKUP($U55,[1]BEx6_1!$A:$Z,6,0)),0,VLOOKUP($U55,[1]BEx6_1!$A:$Z,6,0))</f>
        <v>975.88698199999999</v>
      </c>
      <c r="H55" s="36">
        <f t="shared" si="1"/>
        <v>40.724773124280716</v>
      </c>
      <c r="I55" s="23">
        <f>IF(ISERROR(VLOOKUP($U55,[1]BEx6_1!$A:$Z,8,0)),0,VLOOKUP($U55,[1]BEx6_1!$A:$Z,8,0))</f>
        <v>2277.0919864000002</v>
      </c>
      <c r="J55" s="24">
        <f>IF(ISERROR(VLOOKUP($U55,[1]BEx6_1!$A:$Z,9,0)),0,VLOOKUP($U55,[1]BEx6_1!$A:$Z,9,0))</f>
        <v>0</v>
      </c>
      <c r="K55" s="24">
        <f>IF(ISERROR(VLOOKUP($U55,[1]BEx6_1!$A:$Z,10,0)),0,VLOOKUP($U55,[1]BEx6_1!$A:$Z,10,0))</f>
        <v>124.07070174</v>
      </c>
      <c r="L55" s="25">
        <f t="shared" si="2"/>
        <v>124.07070174</v>
      </c>
      <c r="M55" s="26">
        <f>IF(ISERROR(VLOOKUP($U55,[1]BEx6_1!$A:$Z,11,0)),0,VLOOKUP($U55,[1]BEx6_1!$A:$Z,11,0))</f>
        <v>22.857483460000001</v>
      </c>
      <c r="N55" s="38">
        <f t="shared" si="3"/>
        <v>1.0038014975467395</v>
      </c>
      <c r="O55" s="23">
        <f t="shared" si="7"/>
        <v>4673.3901291100001</v>
      </c>
      <c r="P55" s="24">
        <f t="shared" si="7"/>
        <v>0</v>
      </c>
      <c r="Q55" s="24">
        <f t="shared" si="7"/>
        <v>148.63329892000002</v>
      </c>
      <c r="R55" s="25">
        <f t="shared" si="7"/>
        <v>148.63329892000002</v>
      </c>
      <c r="S55" s="29">
        <f t="shared" si="7"/>
        <v>998.74446546000001</v>
      </c>
      <c r="T55" s="30">
        <f t="shared" si="5"/>
        <v>21.370877197667227</v>
      </c>
      <c r="U55" s="31" t="s">
        <v>61</v>
      </c>
      <c r="V55" s="32" t="str">
        <f t="shared" si="6"/>
        <v/>
      </c>
      <c r="W55" s="33"/>
    </row>
    <row r="56" spans="1:23" ht="21">
      <c r="A56" s="34">
        <v>51</v>
      </c>
      <c r="B56" s="35" t="str">
        <f>VLOOKUP($U56,[1]Name!$A:$B,2,0)</f>
        <v>มุกดาหาร</v>
      </c>
      <c r="C56" s="23">
        <f>IF(ISERROR(VLOOKUP($U56,[1]BEx6_1!$A:$Z,3,0)),0,VLOOKUP($U56,[1]BEx6_1!$A:$Z,3,0))</f>
        <v>455.41210211999999</v>
      </c>
      <c r="D56" s="24">
        <f>IF(ISERROR(VLOOKUP($U56,[1]BEx6_1!$A:$Z,4,0)),0,VLOOKUP($U56,[1]BEx6_1!$A:$Z,4,0))</f>
        <v>0</v>
      </c>
      <c r="E56" s="24">
        <f>IF(ISERROR(VLOOKUP($U56,[1]BEx6_1!$A:$Z,5,0)),0,VLOOKUP($U56,[1]BEx6_1!$A:$Z,5,0))</f>
        <v>2.8901439999999998</v>
      </c>
      <c r="F56" s="25">
        <f t="shared" si="0"/>
        <v>2.8901439999999998</v>
      </c>
      <c r="G56" s="26">
        <f>IF(ISERROR(VLOOKUP($U56,[1]BEx6_1!$A:$Z,6,0)),0,VLOOKUP($U56,[1]BEx6_1!$A:$Z,6,0))</f>
        <v>203.05195076999999</v>
      </c>
      <c r="H56" s="36">
        <f t="shared" si="1"/>
        <v>44.586419602107171</v>
      </c>
      <c r="I56" s="23">
        <f>IF(ISERROR(VLOOKUP($U56,[1]BEx6_1!$A:$Z,8,0)),0,VLOOKUP($U56,[1]BEx6_1!$A:$Z,8,0))</f>
        <v>1266.968341</v>
      </c>
      <c r="J56" s="24">
        <f>IF(ISERROR(VLOOKUP($U56,[1]BEx6_1!$A:$Z,9,0)),0,VLOOKUP($U56,[1]BEx6_1!$A:$Z,9,0))</f>
        <v>0</v>
      </c>
      <c r="K56" s="24">
        <f>IF(ISERROR(VLOOKUP($U56,[1]BEx6_1!$A:$Z,10,0)),0,VLOOKUP($U56,[1]BEx6_1!$A:$Z,10,0))</f>
        <v>120.61238364</v>
      </c>
      <c r="L56" s="25">
        <f t="shared" si="2"/>
        <v>120.61238364</v>
      </c>
      <c r="M56" s="26">
        <f>IF(ISERROR(VLOOKUP($U56,[1]BEx6_1!$A:$Z,11,0)),0,VLOOKUP($U56,[1]BEx6_1!$A:$Z,11,0))</f>
        <v>165.86557766000001</v>
      </c>
      <c r="N56" s="38">
        <f t="shared" si="3"/>
        <v>13.091532936733422</v>
      </c>
      <c r="O56" s="23">
        <f t="shared" si="7"/>
        <v>1722.3804431200001</v>
      </c>
      <c r="P56" s="24">
        <f t="shared" si="7"/>
        <v>0</v>
      </c>
      <c r="Q56" s="24">
        <f t="shared" si="7"/>
        <v>123.50252764000001</v>
      </c>
      <c r="R56" s="25">
        <f t="shared" si="7"/>
        <v>123.50252764000001</v>
      </c>
      <c r="S56" s="29">
        <f t="shared" si="7"/>
        <v>368.91752843</v>
      </c>
      <c r="T56" s="30">
        <f t="shared" si="5"/>
        <v>21.419050007426097</v>
      </c>
      <c r="U56" s="31" t="s">
        <v>62</v>
      </c>
      <c r="V56" s="32" t="str">
        <f t="shared" si="6"/>
        <v/>
      </c>
      <c r="W56" s="33"/>
    </row>
    <row r="57" spans="1:23" ht="21">
      <c r="A57" s="34">
        <v>52</v>
      </c>
      <c r="B57" s="35" t="str">
        <f>VLOOKUP($U57,[1]Name!$A:$B,2,0)</f>
        <v>ชัยภูมิ</v>
      </c>
      <c r="C57" s="23">
        <f>IF(ISERROR(VLOOKUP($U57,[1]BEx6_1!$A:$Z,3,0)),0,VLOOKUP($U57,[1]BEx6_1!$A:$Z,3,0))</f>
        <v>1290.6597618400001</v>
      </c>
      <c r="D57" s="24">
        <f>IF(ISERROR(VLOOKUP($U57,[1]BEx6_1!$A:$Z,4,0)),0,VLOOKUP($U57,[1]BEx6_1!$A:$Z,4,0))</f>
        <v>0</v>
      </c>
      <c r="E57" s="24">
        <f>IF(ISERROR(VLOOKUP($U57,[1]BEx6_1!$A:$Z,5,0)),0,VLOOKUP($U57,[1]BEx6_1!$A:$Z,5,0))</f>
        <v>2.7739994299999999</v>
      </c>
      <c r="F57" s="25">
        <f t="shared" si="0"/>
        <v>2.7739994299999999</v>
      </c>
      <c r="G57" s="26">
        <f>IF(ISERROR(VLOOKUP($U57,[1]BEx6_1!$A:$Z,6,0)),0,VLOOKUP($U57,[1]BEx6_1!$A:$Z,6,0))</f>
        <v>628.16310248000002</v>
      </c>
      <c r="H57" s="36">
        <f t="shared" si="1"/>
        <v>48.669922240736277</v>
      </c>
      <c r="I57" s="23">
        <f>IF(ISERROR(VLOOKUP($U57,[1]BEx6_1!$A:$Z,8,0)),0,VLOOKUP($U57,[1]BEx6_1!$A:$Z,8,0))</f>
        <v>3119.0270703000001</v>
      </c>
      <c r="J57" s="24">
        <f>IF(ISERROR(VLOOKUP($U57,[1]BEx6_1!$A:$Z,9,0)),0,VLOOKUP($U57,[1]BEx6_1!$A:$Z,9,0))</f>
        <v>0</v>
      </c>
      <c r="K57" s="24">
        <f>IF(ISERROR(VLOOKUP($U57,[1]BEx6_1!$A:$Z,10,0)),0,VLOOKUP($U57,[1]BEx6_1!$A:$Z,10,0))</f>
        <v>288.92894565</v>
      </c>
      <c r="L57" s="25">
        <f t="shared" si="2"/>
        <v>288.92894565</v>
      </c>
      <c r="M57" s="26">
        <f>IF(ISERROR(VLOOKUP($U57,[1]BEx6_1!$A:$Z,11,0)),0,VLOOKUP($U57,[1]BEx6_1!$A:$Z,11,0))</f>
        <v>322.77424579000001</v>
      </c>
      <c r="N57" s="38">
        <f t="shared" si="3"/>
        <v>10.348555447418875</v>
      </c>
      <c r="O57" s="23">
        <f t="shared" si="7"/>
        <v>4409.6868321399998</v>
      </c>
      <c r="P57" s="24">
        <f t="shared" si="7"/>
        <v>0</v>
      </c>
      <c r="Q57" s="24">
        <f t="shared" si="7"/>
        <v>291.70294508000001</v>
      </c>
      <c r="R57" s="25">
        <f t="shared" si="7"/>
        <v>291.70294508000001</v>
      </c>
      <c r="S57" s="29">
        <f t="shared" si="7"/>
        <v>950.93734827000003</v>
      </c>
      <c r="T57" s="30">
        <f t="shared" si="5"/>
        <v>21.564736555419167</v>
      </c>
      <c r="U57" s="31" t="s">
        <v>63</v>
      </c>
      <c r="V57" s="32" t="str">
        <f t="shared" si="6"/>
        <v/>
      </c>
      <c r="W57" s="33"/>
    </row>
    <row r="58" spans="1:23" ht="21">
      <c r="A58" s="34">
        <v>53</v>
      </c>
      <c r="B58" s="35" t="str">
        <f>VLOOKUP($U58,[1]Name!$A:$B,2,0)</f>
        <v>สกลนคร</v>
      </c>
      <c r="C58" s="23">
        <f>IF(ISERROR(VLOOKUP($U58,[1]BEx6_1!$A:$Z,3,0)),0,VLOOKUP($U58,[1]BEx6_1!$A:$Z,3,0))</f>
        <v>1498.9623304700001</v>
      </c>
      <c r="D58" s="24">
        <f>IF(ISERROR(VLOOKUP($U58,[1]BEx6_1!$A:$Z,4,0)),0,VLOOKUP($U58,[1]BEx6_1!$A:$Z,4,0))</f>
        <v>0</v>
      </c>
      <c r="E58" s="24">
        <f>IF(ISERROR(VLOOKUP($U58,[1]BEx6_1!$A:$Z,5,0)),0,VLOOKUP($U58,[1]BEx6_1!$A:$Z,5,0))</f>
        <v>9.8030972100000007</v>
      </c>
      <c r="F58" s="25">
        <f t="shared" si="0"/>
        <v>9.8030972100000007</v>
      </c>
      <c r="G58" s="26">
        <f>IF(ISERROR(VLOOKUP($U58,[1]BEx6_1!$A:$Z,6,0)),0,VLOOKUP($U58,[1]BEx6_1!$A:$Z,6,0))</f>
        <v>690.81259267999997</v>
      </c>
      <c r="H58" s="36">
        <f t="shared" si="1"/>
        <v>46.086054241496214</v>
      </c>
      <c r="I58" s="23">
        <f>IF(ISERROR(VLOOKUP($U58,[1]BEx6_1!$A:$Z,8,0)),0,VLOOKUP($U58,[1]BEx6_1!$A:$Z,8,0))</f>
        <v>4265.3384001499999</v>
      </c>
      <c r="J58" s="24">
        <f>IF(ISERROR(VLOOKUP($U58,[1]BEx6_1!$A:$Z,9,0)),0,VLOOKUP($U58,[1]BEx6_1!$A:$Z,9,0))</f>
        <v>0</v>
      </c>
      <c r="K58" s="24">
        <f>IF(ISERROR(VLOOKUP($U58,[1]BEx6_1!$A:$Z,10,0)),0,VLOOKUP($U58,[1]BEx6_1!$A:$Z,10,0))</f>
        <v>154.29603878</v>
      </c>
      <c r="L58" s="25">
        <f t="shared" si="2"/>
        <v>154.29603878</v>
      </c>
      <c r="M58" s="26">
        <f>IF(ISERROR(VLOOKUP($U58,[1]BEx6_1!$A:$Z,11,0)),0,VLOOKUP($U58,[1]BEx6_1!$A:$Z,11,0))</f>
        <v>597.05178174000002</v>
      </c>
      <c r="N58" s="38">
        <f t="shared" si="3"/>
        <v>13.997758811329094</v>
      </c>
      <c r="O58" s="23">
        <f t="shared" si="7"/>
        <v>5764.3007306199997</v>
      </c>
      <c r="P58" s="24">
        <f t="shared" si="7"/>
        <v>0</v>
      </c>
      <c r="Q58" s="24">
        <f t="shared" si="7"/>
        <v>164.09913599000001</v>
      </c>
      <c r="R58" s="25">
        <f t="shared" si="7"/>
        <v>164.09913599000001</v>
      </c>
      <c r="S58" s="29">
        <f t="shared" si="7"/>
        <v>1287.8643744199999</v>
      </c>
      <c r="T58" s="30">
        <f t="shared" si="5"/>
        <v>22.342074687027633</v>
      </c>
      <c r="U58" s="31" t="s">
        <v>64</v>
      </c>
      <c r="V58" s="32" t="str">
        <f t="shared" si="6"/>
        <v/>
      </c>
      <c r="W58" s="33"/>
    </row>
    <row r="59" spans="1:23" ht="21">
      <c r="A59" s="34">
        <v>54</v>
      </c>
      <c r="B59" s="35" t="str">
        <f>VLOOKUP($U59,[1]Name!$A:$B,2,0)</f>
        <v>ระนอง</v>
      </c>
      <c r="C59" s="23">
        <f>IF(ISERROR(VLOOKUP($U59,[1]BEx6_1!$A:$Z,3,0)),0,VLOOKUP($U59,[1]BEx6_1!$A:$Z,3,0))</f>
        <v>362.27924512999999</v>
      </c>
      <c r="D59" s="24">
        <f>IF(ISERROR(VLOOKUP($U59,[1]BEx6_1!$A:$Z,4,0)),0,VLOOKUP($U59,[1]BEx6_1!$A:$Z,4,0))</f>
        <v>0</v>
      </c>
      <c r="E59" s="24">
        <f>IF(ISERROR(VLOOKUP($U59,[1]BEx6_1!$A:$Z,5,0)),0,VLOOKUP($U59,[1]BEx6_1!$A:$Z,5,0))</f>
        <v>3.6277174900000002</v>
      </c>
      <c r="F59" s="25">
        <f t="shared" si="0"/>
        <v>3.6277174900000002</v>
      </c>
      <c r="G59" s="26">
        <f>IF(ISERROR(VLOOKUP($U59,[1]BEx6_1!$A:$Z,6,0)),0,VLOOKUP($U59,[1]BEx6_1!$A:$Z,6,0))</f>
        <v>181.29364079999999</v>
      </c>
      <c r="H59" s="36">
        <f t="shared" si="1"/>
        <v>50.042513678901123</v>
      </c>
      <c r="I59" s="23">
        <f>IF(ISERROR(VLOOKUP($U59,[1]BEx6_1!$A:$Z,8,0)),0,VLOOKUP($U59,[1]BEx6_1!$A:$Z,8,0))</f>
        <v>510.60892999999999</v>
      </c>
      <c r="J59" s="24">
        <f>IF(ISERROR(VLOOKUP($U59,[1]BEx6_1!$A:$Z,9,0)),0,VLOOKUP($U59,[1]BEx6_1!$A:$Z,9,0))</f>
        <v>0</v>
      </c>
      <c r="K59" s="24">
        <f>IF(ISERROR(VLOOKUP($U59,[1]BEx6_1!$A:$Z,10,0)),0,VLOOKUP($U59,[1]BEx6_1!$A:$Z,10,0))</f>
        <v>86.201981009999997</v>
      </c>
      <c r="L59" s="25">
        <f t="shared" si="2"/>
        <v>86.201981009999997</v>
      </c>
      <c r="M59" s="26">
        <f>IF(ISERROR(VLOOKUP($U59,[1]BEx6_1!$A:$Z,11,0)),0,VLOOKUP($U59,[1]BEx6_1!$A:$Z,11,0))</f>
        <v>15.903752069999999</v>
      </c>
      <c r="N59" s="38">
        <f t="shared" si="3"/>
        <v>3.1146639111854153</v>
      </c>
      <c r="O59" s="23">
        <f t="shared" si="7"/>
        <v>872.88817513000004</v>
      </c>
      <c r="P59" s="24">
        <f t="shared" si="7"/>
        <v>0</v>
      </c>
      <c r="Q59" s="24">
        <f t="shared" si="7"/>
        <v>89.829698499999992</v>
      </c>
      <c r="R59" s="25">
        <f t="shared" si="7"/>
        <v>89.829698499999992</v>
      </c>
      <c r="S59" s="29">
        <f t="shared" si="7"/>
        <v>197.19739286999999</v>
      </c>
      <c r="T59" s="30">
        <f t="shared" si="5"/>
        <v>22.591369489067851</v>
      </c>
      <c r="U59" s="31" t="s">
        <v>65</v>
      </c>
      <c r="V59" s="32" t="str">
        <f t="shared" si="6"/>
        <v/>
      </c>
      <c r="W59" s="33"/>
    </row>
    <row r="60" spans="1:23" ht="21">
      <c r="A60" s="34">
        <v>55</v>
      </c>
      <c r="B60" s="35" t="str">
        <f>VLOOKUP($U60,[1]Name!$A:$B,2,0)</f>
        <v>สระแก้ว</v>
      </c>
      <c r="C60" s="23">
        <f>IF(ISERROR(VLOOKUP($U60,[1]BEx6_1!$A:$Z,3,0)),0,VLOOKUP($U60,[1]BEx6_1!$A:$Z,3,0))</f>
        <v>958.61098069000002</v>
      </c>
      <c r="D60" s="24">
        <f>IF(ISERROR(VLOOKUP($U60,[1]BEx6_1!$A:$Z,4,0)),0,VLOOKUP($U60,[1]BEx6_1!$A:$Z,4,0))</f>
        <v>0</v>
      </c>
      <c r="E60" s="24">
        <f>IF(ISERROR(VLOOKUP($U60,[1]BEx6_1!$A:$Z,5,0)),0,VLOOKUP($U60,[1]BEx6_1!$A:$Z,5,0))</f>
        <v>2.7288741500000002</v>
      </c>
      <c r="F60" s="25">
        <f t="shared" si="0"/>
        <v>2.7288741500000002</v>
      </c>
      <c r="G60" s="26">
        <f>IF(ISERROR(VLOOKUP($U60,[1]BEx6_1!$A:$Z,6,0)),0,VLOOKUP($U60,[1]BEx6_1!$A:$Z,6,0))</f>
        <v>495.56986454000003</v>
      </c>
      <c r="H60" s="36">
        <f t="shared" si="1"/>
        <v>51.696660535151921</v>
      </c>
      <c r="I60" s="23">
        <f>IF(ISERROR(VLOOKUP($U60,[1]BEx6_1!$A:$Z,8,0)),0,VLOOKUP($U60,[1]BEx6_1!$A:$Z,8,0))</f>
        <v>1346.2470611000001</v>
      </c>
      <c r="J60" s="24">
        <f>IF(ISERROR(VLOOKUP($U60,[1]BEx6_1!$A:$Z,9,0)),0,VLOOKUP($U60,[1]BEx6_1!$A:$Z,9,0))</f>
        <v>0</v>
      </c>
      <c r="K60" s="24">
        <f>IF(ISERROR(VLOOKUP($U60,[1]BEx6_1!$A:$Z,10,0)),0,VLOOKUP($U60,[1]BEx6_1!$A:$Z,10,0))</f>
        <v>234.54945709</v>
      </c>
      <c r="L60" s="25">
        <f t="shared" si="2"/>
        <v>234.54945709</v>
      </c>
      <c r="M60" s="26">
        <f>IF(ISERROR(VLOOKUP($U60,[1]BEx6_1!$A:$Z,11,0)),0,VLOOKUP($U60,[1]BEx6_1!$A:$Z,11,0))</f>
        <v>34.456022410000003</v>
      </c>
      <c r="N60" s="38">
        <f t="shared" si="3"/>
        <v>2.5594130086231317</v>
      </c>
      <c r="O60" s="23">
        <f t="shared" si="7"/>
        <v>2304.8580417900002</v>
      </c>
      <c r="P60" s="24">
        <f t="shared" si="7"/>
        <v>0</v>
      </c>
      <c r="Q60" s="24">
        <f t="shared" si="7"/>
        <v>237.27833124</v>
      </c>
      <c r="R60" s="25">
        <f t="shared" si="7"/>
        <v>237.27833124</v>
      </c>
      <c r="S60" s="29">
        <f t="shared" si="7"/>
        <v>530.02588695000009</v>
      </c>
      <c r="T60" s="30">
        <f t="shared" si="5"/>
        <v>22.996031744253152</v>
      </c>
      <c r="U60" s="31" t="s">
        <v>66</v>
      </c>
      <c r="V60" s="32" t="str">
        <f t="shared" si="6"/>
        <v/>
      </c>
      <c r="W60" s="33"/>
    </row>
    <row r="61" spans="1:23" ht="21">
      <c r="A61" s="34">
        <v>56</v>
      </c>
      <c r="B61" s="35" t="str">
        <f>VLOOKUP($U61,[1]Name!$A:$B,2,0)</f>
        <v>พระนครศรีอยุธยา</v>
      </c>
      <c r="C61" s="23">
        <f>IF(ISERROR(VLOOKUP($U61,[1]BEx6_1!$A:$Z,3,0)),0,VLOOKUP($U61,[1]BEx6_1!$A:$Z,3,0))</f>
        <v>1597.49505946</v>
      </c>
      <c r="D61" s="24">
        <f>IF(ISERROR(VLOOKUP($U61,[1]BEx6_1!$A:$Z,4,0)),0,VLOOKUP($U61,[1]BEx6_1!$A:$Z,4,0))</f>
        <v>0</v>
      </c>
      <c r="E61" s="24">
        <f>IF(ISERROR(VLOOKUP($U61,[1]BEx6_1!$A:$Z,5,0)),0,VLOOKUP($U61,[1]BEx6_1!$A:$Z,5,0))</f>
        <v>8.8547883699999996</v>
      </c>
      <c r="F61" s="25">
        <f t="shared" si="0"/>
        <v>8.8547883699999996</v>
      </c>
      <c r="G61" s="26">
        <f>IF(ISERROR(VLOOKUP($U61,[1]BEx6_1!$A:$Z,6,0)),0,VLOOKUP($U61,[1]BEx6_1!$A:$Z,6,0))</f>
        <v>804.00100072999999</v>
      </c>
      <c r="H61" s="36">
        <f t="shared" si="1"/>
        <v>50.328856791693354</v>
      </c>
      <c r="I61" s="23">
        <f>IF(ISERROR(VLOOKUP($U61,[1]BEx6_1!$A:$Z,8,0)),0,VLOOKUP($U61,[1]BEx6_1!$A:$Z,8,0))</f>
        <v>4116.2055932000003</v>
      </c>
      <c r="J61" s="24">
        <f>IF(ISERROR(VLOOKUP($U61,[1]BEx6_1!$A:$Z,9,0)),0,VLOOKUP($U61,[1]BEx6_1!$A:$Z,9,0))</f>
        <v>0</v>
      </c>
      <c r="K61" s="24">
        <f>IF(ISERROR(VLOOKUP($U61,[1]BEx6_1!$A:$Z,10,0)),0,VLOOKUP($U61,[1]BEx6_1!$A:$Z,10,0))</f>
        <v>1318.5233902800001</v>
      </c>
      <c r="L61" s="25">
        <f t="shared" si="2"/>
        <v>1318.5233902800001</v>
      </c>
      <c r="M61" s="26">
        <f>IF(ISERROR(VLOOKUP($U61,[1]BEx6_1!$A:$Z,11,0)),0,VLOOKUP($U61,[1]BEx6_1!$A:$Z,11,0))</f>
        <v>520.39635680000004</v>
      </c>
      <c r="N61" s="38">
        <f t="shared" si="3"/>
        <v>12.642623042437393</v>
      </c>
      <c r="O61" s="23">
        <f t="shared" si="7"/>
        <v>5713.7006526599998</v>
      </c>
      <c r="P61" s="24">
        <f t="shared" si="7"/>
        <v>0</v>
      </c>
      <c r="Q61" s="24">
        <f t="shared" si="7"/>
        <v>1327.3781786500001</v>
      </c>
      <c r="R61" s="25">
        <f t="shared" si="7"/>
        <v>1327.3781786500001</v>
      </c>
      <c r="S61" s="29">
        <f t="shared" si="7"/>
        <v>1324.3973575300001</v>
      </c>
      <c r="T61" s="30">
        <f t="shared" si="5"/>
        <v>23.17932699035309</v>
      </c>
      <c r="U61" s="31" t="s">
        <v>67</v>
      </c>
      <c r="V61" s="32" t="str">
        <f t="shared" si="6"/>
        <v/>
      </c>
      <c r="W61" s="33"/>
    </row>
    <row r="62" spans="1:23" ht="21">
      <c r="A62" s="34">
        <v>57</v>
      </c>
      <c r="B62" s="35" t="str">
        <f>VLOOKUP($U62,[1]Name!$A:$B,2,0)</f>
        <v>สิงห์บุรี</v>
      </c>
      <c r="C62" s="23">
        <f>IF(ISERROR(VLOOKUP($U62,[1]BEx6_1!$A:$Z,3,0)),0,VLOOKUP($U62,[1]BEx6_1!$A:$Z,3,0))</f>
        <v>443.05728259</v>
      </c>
      <c r="D62" s="24">
        <f>IF(ISERROR(VLOOKUP($U62,[1]BEx6_1!$A:$Z,4,0)),0,VLOOKUP($U62,[1]BEx6_1!$A:$Z,4,0))</f>
        <v>0</v>
      </c>
      <c r="E62" s="24">
        <f>IF(ISERROR(VLOOKUP($U62,[1]BEx6_1!$A:$Z,5,0)),0,VLOOKUP($U62,[1]BEx6_1!$A:$Z,5,0))</f>
        <v>2.9769766799999999</v>
      </c>
      <c r="F62" s="25">
        <f t="shared" si="0"/>
        <v>2.9769766799999999</v>
      </c>
      <c r="G62" s="26">
        <f>IF(ISERROR(VLOOKUP($U62,[1]BEx6_1!$A:$Z,6,0)),0,VLOOKUP($U62,[1]BEx6_1!$A:$Z,6,0))</f>
        <v>247.14696985</v>
      </c>
      <c r="H62" s="36">
        <f t="shared" si="1"/>
        <v>55.782170739919181</v>
      </c>
      <c r="I62" s="23">
        <f>IF(ISERROR(VLOOKUP($U62,[1]BEx6_1!$A:$Z,8,0)),0,VLOOKUP($U62,[1]BEx6_1!$A:$Z,8,0))</f>
        <v>683.55160853999996</v>
      </c>
      <c r="J62" s="24">
        <f>IF(ISERROR(VLOOKUP($U62,[1]BEx6_1!$A:$Z,9,0)),0,VLOOKUP($U62,[1]BEx6_1!$A:$Z,9,0))</f>
        <v>0</v>
      </c>
      <c r="K62" s="24">
        <f>IF(ISERROR(VLOOKUP($U62,[1]BEx6_1!$A:$Z,10,0)),0,VLOOKUP($U62,[1]BEx6_1!$A:$Z,10,0))</f>
        <v>25.981198450000001</v>
      </c>
      <c r="L62" s="25">
        <f t="shared" si="2"/>
        <v>25.981198450000001</v>
      </c>
      <c r="M62" s="26">
        <f>IF(ISERROR(VLOOKUP($U62,[1]BEx6_1!$A:$Z,11,0)),0,VLOOKUP($U62,[1]BEx6_1!$A:$Z,11,0))</f>
        <v>14.61420697</v>
      </c>
      <c r="N62" s="38">
        <f t="shared" si="3"/>
        <v>2.1379815053342544</v>
      </c>
      <c r="O62" s="23">
        <f t="shared" si="7"/>
        <v>1126.6088911299998</v>
      </c>
      <c r="P62" s="24">
        <f t="shared" si="7"/>
        <v>0</v>
      </c>
      <c r="Q62" s="24">
        <f t="shared" si="7"/>
        <v>28.958175130000001</v>
      </c>
      <c r="R62" s="25">
        <f t="shared" si="7"/>
        <v>28.958175130000001</v>
      </c>
      <c r="S62" s="29">
        <f t="shared" si="7"/>
        <v>261.76117682</v>
      </c>
      <c r="T62" s="30">
        <f t="shared" si="5"/>
        <v>23.234432009270844</v>
      </c>
      <c r="U62" s="31" t="s">
        <v>68</v>
      </c>
      <c r="V62" s="32" t="str">
        <f t="shared" si="6"/>
        <v/>
      </c>
      <c r="W62" s="33"/>
    </row>
    <row r="63" spans="1:23" ht="21">
      <c r="A63" s="34">
        <v>58</v>
      </c>
      <c r="B63" s="35" t="str">
        <f>VLOOKUP($U63,[1]Name!$A:$B,2,0)</f>
        <v>พิษณุโลก</v>
      </c>
      <c r="C63" s="23">
        <f>IF(ISERROR(VLOOKUP($U63,[1]BEx6_1!$A:$Z,3,0)),0,VLOOKUP($U63,[1]BEx6_1!$A:$Z,3,0))</f>
        <v>2789.1594980999998</v>
      </c>
      <c r="D63" s="24">
        <f>IF(ISERROR(VLOOKUP($U63,[1]BEx6_1!$A:$Z,4,0)),0,VLOOKUP($U63,[1]BEx6_1!$A:$Z,4,0))</f>
        <v>0</v>
      </c>
      <c r="E63" s="24">
        <f>IF(ISERROR(VLOOKUP($U63,[1]BEx6_1!$A:$Z,5,0)),0,VLOOKUP($U63,[1]BEx6_1!$A:$Z,5,0))</f>
        <v>9.2813244800000003</v>
      </c>
      <c r="F63" s="25">
        <f t="shared" si="0"/>
        <v>9.2813244800000003</v>
      </c>
      <c r="G63" s="26">
        <f>IF(ISERROR(VLOOKUP($U63,[1]BEx6_1!$A:$Z,6,0)),0,VLOOKUP($U63,[1]BEx6_1!$A:$Z,6,0))</f>
        <v>1179.15850058</v>
      </c>
      <c r="H63" s="36">
        <f t="shared" si="1"/>
        <v>42.27648154876956</v>
      </c>
      <c r="I63" s="23">
        <f>IF(ISERROR(VLOOKUP($U63,[1]BEx6_1!$A:$Z,8,0)),0,VLOOKUP($U63,[1]BEx6_1!$A:$Z,8,0))</f>
        <v>3285.3531760000001</v>
      </c>
      <c r="J63" s="24">
        <f>IF(ISERROR(VLOOKUP($U63,[1]BEx6_1!$A:$Z,9,0)),0,VLOOKUP($U63,[1]BEx6_1!$A:$Z,9,0))</f>
        <v>0</v>
      </c>
      <c r="K63" s="24">
        <f>IF(ISERROR(VLOOKUP($U63,[1]BEx6_1!$A:$Z,10,0)),0,VLOOKUP($U63,[1]BEx6_1!$A:$Z,10,0))</f>
        <v>360.56225416000001</v>
      </c>
      <c r="L63" s="25">
        <f t="shared" si="2"/>
        <v>360.56225416000001</v>
      </c>
      <c r="M63" s="26">
        <f>IF(ISERROR(VLOOKUP($U63,[1]BEx6_1!$A:$Z,11,0)),0,VLOOKUP($U63,[1]BEx6_1!$A:$Z,11,0))</f>
        <v>274.84260307</v>
      </c>
      <c r="N63" s="38">
        <f t="shared" si="3"/>
        <v>8.3656942905793699</v>
      </c>
      <c r="O63" s="23">
        <f t="shared" si="7"/>
        <v>6074.5126741000004</v>
      </c>
      <c r="P63" s="24">
        <f t="shared" si="7"/>
        <v>0</v>
      </c>
      <c r="Q63" s="24">
        <f t="shared" si="7"/>
        <v>369.84357864000003</v>
      </c>
      <c r="R63" s="25">
        <f t="shared" si="7"/>
        <v>369.84357864000003</v>
      </c>
      <c r="S63" s="29">
        <f t="shared" si="7"/>
        <v>1454.00110365</v>
      </c>
      <c r="T63" s="30">
        <f t="shared" si="5"/>
        <v>23.936094657427393</v>
      </c>
      <c r="U63" s="31" t="s">
        <v>69</v>
      </c>
      <c r="V63" s="32" t="str">
        <f t="shared" si="6"/>
        <v/>
      </c>
      <c r="W63" s="33"/>
    </row>
    <row r="64" spans="1:23" ht="21">
      <c r="A64" s="34">
        <v>59</v>
      </c>
      <c r="B64" s="35" t="str">
        <f>VLOOKUP($U64,[1]Name!$A:$B,2,0)</f>
        <v>นครปฐม</v>
      </c>
      <c r="C64" s="23">
        <f>IF(ISERROR(VLOOKUP($U64,[1]BEx6_1!$A:$Z,3,0)),0,VLOOKUP($U64,[1]BEx6_1!$A:$Z,3,0))</f>
        <v>1728.55900612</v>
      </c>
      <c r="D64" s="24">
        <f>IF(ISERROR(VLOOKUP($U64,[1]BEx6_1!$A:$Z,4,0)),0,VLOOKUP($U64,[1]BEx6_1!$A:$Z,4,0))</f>
        <v>0</v>
      </c>
      <c r="E64" s="24">
        <f>IF(ISERROR(VLOOKUP($U64,[1]BEx6_1!$A:$Z,5,0)),0,VLOOKUP($U64,[1]BEx6_1!$A:$Z,5,0))</f>
        <v>24.00548787</v>
      </c>
      <c r="F64" s="25">
        <f t="shared" si="0"/>
        <v>24.00548787</v>
      </c>
      <c r="G64" s="26">
        <f>IF(ISERROR(VLOOKUP($U64,[1]BEx6_1!$A:$Z,6,0)),0,VLOOKUP($U64,[1]BEx6_1!$A:$Z,6,0))</f>
        <v>786.96606918999998</v>
      </c>
      <c r="H64" s="36">
        <f t="shared" si="1"/>
        <v>45.527289864200746</v>
      </c>
      <c r="I64" s="23">
        <f>IF(ISERROR(VLOOKUP($U64,[1]BEx6_1!$A:$Z,8,0)),0,VLOOKUP($U64,[1]BEx6_1!$A:$Z,8,0))</f>
        <v>1635.0744529999999</v>
      </c>
      <c r="J64" s="24">
        <f>IF(ISERROR(VLOOKUP($U64,[1]BEx6_1!$A:$Z,9,0)),0,VLOOKUP($U64,[1]BEx6_1!$A:$Z,9,0))</f>
        <v>0</v>
      </c>
      <c r="K64" s="24">
        <f>IF(ISERROR(VLOOKUP($U64,[1]BEx6_1!$A:$Z,10,0)),0,VLOOKUP($U64,[1]BEx6_1!$A:$Z,10,0))</f>
        <v>90.214424579999999</v>
      </c>
      <c r="L64" s="25">
        <f t="shared" si="2"/>
        <v>90.214424579999999</v>
      </c>
      <c r="M64" s="26">
        <f>IF(ISERROR(VLOOKUP($U64,[1]BEx6_1!$A:$Z,11,0)),0,VLOOKUP($U64,[1]BEx6_1!$A:$Z,11,0))</f>
        <v>32.009885830000002</v>
      </c>
      <c r="N64" s="38">
        <f t="shared" si="3"/>
        <v>1.9577020343794709</v>
      </c>
      <c r="O64" s="23">
        <f t="shared" si="7"/>
        <v>3363.6334591200002</v>
      </c>
      <c r="P64" s="24">
        <f t="shared" si="7"/>
        <v>0</v>
      </c>
      <c r="Q64" s="24">
        <f t="shared" si="7"/>
        <v>114.21991245</v>
      </c>
      <c r="R64" s="25">
        <f t="shared" si="7"/>
        <v>114.21991245</v>
      </c>
      <c r="S64" s="29">
        <f t="shared" si="7"/>
        <v>818.97595502000001</v>
      </c>
      <c r="T64" s="30">
        <f t="shared" si="5"/>
        <v>24.34795482246933</v>
      </c>
      <c r="U64" s="31" t="s">
        <v>70</v>
      </c>
      <c r="V64" s="32" t="str">
        <f t="shared" si="6"/>
        <v/>
      </c>
      <c r="W64" s="33"/>
    </row>
    <row r="65" spans="1:23" ht="21">
      <c r="A65" s="34">
        <v>60</v>
      </c>
      <c r="B65" s="35" t="str">
        <f>VLOOKUP($U65,[1]Name!$A:$B,2,0)</f>
        <v>ศรีษะเกษ</v>
      </c>
      <c r="C65" s="23">
        <f>IF(ISERROR(VLOOKUP($U65,[1]BEx6_1!$A:$Z,3,0)),0,VLOOKUP($U65,[1]BEx6_1!$A:$Z,3,0))</f>
        <v>1886.82658532</v>
      </c>
      <c r="D65" s="24">
        <f>IF(ISERROR(VLOOKUP($U65,[1]BEx6_1!$A:$Z,4,0)),0,VLOOKUP($U65,[1]BEx6_1!$A:$Z,4,0))</f>
        <v>0</v>
      </c>
      <c r="E65" s="24">
        <f>IF(ISERROR(VLOOKUP($U65,[1]BEx6_1!$A:$Z,5,0)),0,VLOOKUP($U65,[1]BEx6_1!$A:$Z,5,0))</f>
        <v>4.1669712600000004</v>
      </c>
      <c r="F65" s="25">
        <f t="shared" si="0"/>
        <v>4.1669712600000004</v>
      </c>
      <c r="G65" s="26">
        <f>IF(ISERROR(VLOOKUP($U65,[1]BEx6_1!$A:$Z,6,0)),0,VLOOKUP($U65,[1]BEx6_1!$A:$Z,6,0))</f>
        <v>1096.74156791</v>
      </c>
      <c r="H65" s="36">
        <f t="shared" si="1"/>
        <v>58.126251582574341</v>
      </c>
      <c r="I65" s="23">
        <f>IF(ISERROR(VLOOKUP($U65,[1]BEx6_1!$A:$Z,8,0)),0,VLOOKUP($U65,[1]BEx6_1!$A:$Z,8,0))</f>
        <v>2597.8119491000002</v>
      </c>
      <c r="J65" s="24">
        <f>IF(ISERROR(VLOOKUP($U65,[1]BEx6_1!$A:$Z,9,0)),0,VLOOKUP($U65,[1]BEx6_1!$A:$Z,9,0))</f>
        <v>0</v>
      </c>
      <c r="K65" s="24">
        <f>IF(ISERROR(VLOOKUP($U65,[1]BEx6_1!$A:$Z,10,0)),0,VLOOKUP($U65,[1]BEx6_1!$A:$Z,10,0))</f>
        <v>309.50272553999997</v>
      </c>
      <c r="L65" s="25">
        <f t="shared" si="2"/>
        <v>309.50272553999997</v>
      </c>
      <c r="M65" s="26">
        <f>IF(ISERROR(VLOOKUP($U65,[1]BEx6_1!$A:$Z,11,0)),0,VLOOKUP($U65,[1]BEx6_1!$A:$Z,11,0))</f>
        <v>22.270022650000001</v>
      </c>
      <c r="N65" s="38">
        <f t="shared" si="3"/>
        <v>0.85726076738215584</v>
      </c>
      <c r="O65" s="23">
        <f t="shared" si="7"/>
        <v>4484.6385344200007</v>
      </c>
      <c r="P65" s="24">
        <f t="shared" si="7"/>
        <v>0</v>
      </c>
      <c r="Q65" s="24">
        <f t="shared" si="7"/>
        <v>313.6696968</v>
      </c>
      <c r="R65" s="25">
        <f t="shared" si="7"/>
        <v>313.6696968</v>
      </c>
      <c r="S65" s="29">
        <f t="shared" si="7"/>
        <v>1119.0115905600001</v>
      </c>
      <c r="T65" s="30">
        <f t="shared" si="5"/>
        <v>24.952102203365694</v>
      </c>
      <c r="U65" s="31" t="s">
        <v>71</v>
      </c>
      <c r="V65" s="32" t="str">
        <f t="shared" si="6"/>
        <v/>
      </c>
      <c r="W65" s="33"/>
    </row>
    <row r="66" spans="1:23" ht="21">
      <c r="A66" s="34">
        <v>61</v>
      </c>
      <c r="B66" s="35" t="str">
        <f>VLOOKUP($U66,[1]Name!$A:$B,2,0)</f>
        <v>มหาสารคาม</v>
      </c>
      <c r="C66" s="23">
        <f>IF(ISERROR(VLOOKUP($U66,[1]BEx6_1!$A:$Z,3,0)),0,VLOOKUP($U66,[1]BEx6_1!$A:$Z,3,0))</f>
        <v>1781.25138021</v>
      </c>
      <c r="D66" s="24">
        <f>IF(ISERROR(VLOOKUP($U66,[1]BEx6_1!$A:$Z,4,0)),0,VLOOKUP($U66,[1]BEx6_1!$A:$Z,4,0))</f>
        <v>0</v>
      </c>
      <c r="E66" s="24">
        <f>IF(ISERROR(VLOOKUP($U66,[1]BEx6_1!$A:$Z,5,0)),0,VLOOKUP($U66,[1]BEx6_1!$A:$Z,5,0))</f>
        <v>1.14183908</v>
      </c>
      <c r="F66" s="25">
        <f t="shared" si="0"/>
        <v>1.14183908</v>
      </c>
      <c r="G66" s="26">
        <f>IF(ISERROR(VLOOKUP($U66,[1]BEx6_1!$A:$Z,6,0)),0,VLOOKUP($U66,[1]BEx6_1!$A:$Z,6,0))</f>
        <v>927.94939613999998</v>
      </c>
      <c r="H66" s="36">
        <f t="shared" si="1"/>
        <v>52.095364329239125</v>
      </c>
      <c r="I66" s="23">
        <f>IF(ISERROR(VLOOKUP($U66,[1]BEx6_1!$A:$Z,8,0)),0,VLOOKUP($U66,[1]BEx6_1!$A:$Z,8,0))</f>
        <v>2006.0258851000001</v>
      </c>
      <c r="J66" s="24">
        <f>IF(ISERROR(VLOOKUP($U66,[1]BEx6_1!$A:$Z,9,0)),0,VLOOKUP($U66,[1]BEx6_1!$A:$Z,9,0))</f>
        <v>0</v>
      </c>
      <c r="K66" s="24">
        <f>IF(ISERROR(VLOOKUP($U66,[1]BEx6_1!$A:$Z,10,0)),0,VLOOKUP($U66,[1]BEx6_1!$A:$Z,10,0))</f>
        <v>161.76011023000001</v>
      </c>
      <c r="L66" s="25">
        <f t="shared" si="2"/>
        <v>161.76011023000001</v>
      </c>
      <c r="M66" s="26">
        <f>IF(ISERROR(VLOOKUP($U66,[1]BEx6_1!$A:$Z,11,0)),0,VLOOKUP($U66,[1]BEx6_1!$A:$Z,11,0))</f>
        <v>19.273964410000001</v>
      </c>
      <c r="N66" s="38">
        <f t="shared" si="3"/>
        <v>0.96080337512889058</v>
      </c>
      <c r="O66" s="23">
        <f t="shared" si="7"/>
        <v>3787.2772653100001</v>
      </c>
      <c r="P66" s="24">
        <f t="shared" si="7"/>
        <v>0</v>
      </c>
      <c r="Q66" s="24">
        <f t="shared" si="7"/>
        <v>162.90194931000002</v>
      </c>
      <c r="R66" s="25">
        <f t="shared" si="7"/>
        <v>162.90194931000002</v>
      </c>
      <c r="S66" s="29">
        <f t="shared" si="7"/>
        <v>947.22336054999994</v>
      </c>
      <c r="T66" s="30">
        <f t="shared" si="5"/>
        <v>25.010668461646596</v>
      </c>
      <c r="U66" s="31" t="s">
        <v>72</v>
      </c>
      <c r="V66" s="32" t="str">
        <f t="shared" si="6"/>
        <v/>
      </c>
      <c r="W66" s="33"/>
    </row>
    <row r="67" spans="1:23" ht="21">
      <c r="A67" s="34">
        <v>62</v>
      </c>
      <c r="B67" s="35" t="str">
        <f>VLOOKUP($U67,[1]Name!$A:$B,2,0)</f>
        <v>สมุทรสงคราม</v>
      </c>
      <c r="C67" s="23">
        <f>IF(ISERROR(VLOOKUP($U67,[1]BEx6_1!$A:$Z,3,0)),0,VLOOKUP($U67,[1]BEx6_1!$A:$Z,3,0))</f>
        <v>318.86313601000001</v>
      </c>
      <c r="D67" s="24">
        <f>IF(ISERROR(VLOOKUP($U67,[1]BEx6_1!$A:$Z,4,0)),0,VLOOKUP($U67,[1]BEx6_1!$A:$Z,4,0))</f>
        <v>0</v>
      </c>
      <c r="E67" s="24">
        <f>IF(ISERROR(VLOOKUP($U67,[1]BEx6_1!$A:$Z,5,0)),0,VLOOKUP($U67,[1]BEx6_1!$A:$Z,5,0))</f>
        <v>3.2984402899999998</v>
      </c>
      <c r="F67" s="25">
        <f t="shared" si="0"/>
        <v>3.2984402899999998</v>
      </c>
      <c r="G67" s="26">
        <f>IF(ISERROR(VLOOKUP($U67,[1]BEx6_1!$A:$Z,6,0)),0,VLOOKUP($U67,[1]BEx6_1!$A:$Z,6,0))</f>
        <v>165.70198263</v>
      </c>
      <c r="H67" s="36">
        <f t="shared" si="1"/>
        <v>51.9664909225516</v>
      </c>
      <c r="I67" s="23">
        <f>IF(ISERROR(VLOOKUP($U67,[1]BEx6_1!$A:$Z,8,0)),0,VLOOKUP($U67,[1]BEx6_1!$A:$Z,8,0))</f>
        <v>522.74642400000005</v>
      </c>
      <c r="J67" s="24">
        <f>IF(ISERROR(VLOOKUP($U67,[1]BEx6_1!$A:$Z,9,0)),0,VLOOKUP($U67,[1]BEx6_1!$A:$Z,9,0))</f>
        <v>0</v>
      </c>
      <c r="K67" s="24">
        <f>IF(ISERROR(VLOOKUP($U67,[1]BEx6_1!$A:$Z,10,0)),0,VLOOKUP($U67,[1]BEx6_1!$A:$Z,10,0))</f>
        <v>53.965563019999998</v>
      </c>
      <c r="L67" s="25">
        <f t="shared" si="2"/>
        <v>53.965563019999998</v>
      </c>
      <c r="M67" s="26">
        <f>IF(ISERROR(VLOOKUP($U67,[1]BEx6_1!$A:$Z,11,0)),0,VLOOKUP($U67,[1]BEx6_1!$A:$Z,11,0))</f>
        <v>49.573908430000003</v>
      </c>
      <c r="N67" s="38">
        <f t="shared" si="3"/>
        <v>9.4833567775874439</v>
      </c>
      <c r="O67" s="23">
        <f t="shared" si="7"/>
        <v>841.60956001</v>
      </c>
      <c r="P67" s="24">
        <f t="shared" si="7"/>
        <v>0</v>
      </c>
      <c r="Q67" s="24">
        <f t="shared" si="7"/>
        <v>57.26400331</v>
      </c>
      <c r="R67" s="25">
        <f t="shared" si="7"/>
        <v>57.26400331</v>
      </c>
      <c r="S67" s="29">
        <f t="shared" si="7"/>
        <v>215.27589105999999</v>
      </c>
      <c r="T67" s="30">
        <f t="shared" si="5"/>
        <v>25.579069118159982</v>
      </c>
      <c r="U67" s="31" t="s">
        <v>73</v>
      </c>
      <c r="V67" s="32" t="str">
        <f t="shared" si="6"/>
        <v/>
      </c>
      <c r="W67" s="33"/>
    </row>
    <row r="68" spans="1:23" ht="21">
      <c r="A68" s="34">
        <v>63</v>
      </c>
      <c r="B68" s="35" t="str">
        <f>VLOOKUP($U68,[1]Name!$A:$B,2,0)</f>
        <v>สมุทรปราการ</v>
      </c>
      <c r="C68" s="23">
        <f>IF(ISERROR(VLOOKUP($U68,[1]BEx6_1!$A:$Z,3,0)),0,VLOOKUP($U68,[1]BEx6_1!$A:$Z,3,0))</f>
        <v>1149.9493665499999</v>
      </c>
      <c r="D68" s="24">
        <f>IF(ISERROR(VLOOKUP($U68,[1]BEx6_1!$A:$Z,4,0)),0,VLOOKUP($U68,[1]BEx6_1!$A:$Z,4,0))</f>
        <v>0</v>
      </c>
      <c r="E68" s="24">
        <f>IF(ISERROR(VLOOKUP($U68,[1]BEx6_1!$A:$Z,5,0)),0,VLOOKUP($U68,[1]BEx6_1!$A:$Z,5,0))</f>
        <v>10.346145569999999</v>
      </c>
      <c r="F68" s="25">
        <f t="shared" si="0"/>
        <v>10.346145569999999</v>
      </c>
      <c r="G68" s="26">
        <f>IF(ISERROR(VLOOKUP($U68,[1]BEx6_1!$A:$Z,6,0)),0,VLOOKUP($U68,[1]BEx6_1!$A:$Z,6,0))</f>
        <v>605.43609513000001</v>
      </c>
      <c r="H68" s="36">
        <f t="shared" si="1"/>
        <v>52.648935052365673</v>
      </c>
      <c r="I68" s="23">
        <f>IF(ISERROR(VLOOKUP($U68,[1]BEx6_1!$A:$Z,8,0)),0,VLOOKUP($U68,[1]BEx6_1!$A:$Z,8,0))</f>
        <v>1237.4281490000001</v>
      </c>
      <c r="J68" s="24">
        <f>IF(ISERROR(VLOOKUP($U68,[1]BEx6_1!$A:$Z,9,0)),0,VLOOKUP($U68,[1]BEx6_1!$A:$Z,9,0))</f>
        <v>0</v>
      </c>
      <c r="K68" s="24">
        <f>IF(ISERROR(VLOOKUP($U68,[1]BEx6_1!$A:$Z,10,0)),0,VLOOKUP($U68,[1]BEx6_1!$A:$Z,10,0))</f>
        <v>53.847193650000001</v>
      </c>
      <c r="L68" s="25">
        <f t="shared" si="2"/>
        <v>53.847193650000001</v>
      </c>
      <c r="M68" s="26">
        <f>IF(ISERROR(VLOOKUP($U68,[1]BEx6_1!$A:$Z,11,0)),0,VLOOKUP($U68,[1]BEx6_1!$A:$Z,11,0))</f>
        <v>24.913141899999999</v>
      </c>
      <c r="N68" s="38">
        <f t="shared" si="3"/>
        <v>2.0133000788880548</v>
      </c>
      <c r="O68" s="23">
        <f t="shared" si="7"/>
        <v>2387.3775155499998</v>
      </c>
      <c r="P68" s="24">
        <f t="shared" si="7"/>
        <v>0</v>
      </c>
      <c r="Q68" s="24">
        <f t="shared" si="7"/>
        <v>64.193339219999999</v>
      </c>
      <c r="R68" s="25">
        <f t="shared" si="7"/>
        <v>64.193339219999999</v>
      </c>
      <c r="S68" s="29">
        <f t="shared" si="7"/>
        <v>630.34923703000004</v>
      </c>
      <c r="T68" s="30">
        <f t="shared" si="5"/>
        <v>26.403416842299503</v>
      </c>
      <c r="U68" s="31" t="s">
        <v>74</v>
      </c>
      <c r="V68" s="32" t="str">
        <f t="shared" si="6"/>
        <v/>
      </c>
      <c r="W68" s="33"/>
    </row>
    <row r="69" spans="1:23" ht="21">
      <c r="A69" s="34">
        <v>64</v>
      </c>
      <c r="B69" s="35" t="str">
        <f>VLOOKUP($U69,[1]Name!$A:$B,2,0)</f>
        <v>พังงา</v>
      </c>
      <c r="C69" s="23">
        <f>IF(ISERROR(VLOOKUP($U69,[1]BEx6_1!$A:$Z,3,0)),0,VLOOKUP($U69,[1]BEx6_1!$A:$Z,3,0))</f>
        <v>542.93810017999999</v>
      </c>
      <c r="D69" s="24">
        <f>IF(ISERROR(VLOOKUP($U69,[1]BEx6_1!$A:$Z,4,0)),0,VLOOKUP($U69,[1]BEx6_1!$A:$Z,4,0))</f>
        <v>0</v>
      </c>
      <c r="E69" s="24">
        <f>IF(ISERROR(VLOOKUP($U69,[1]BEx6_1!$A:$Z,5,0)),0,VLOOKUP($U69,[1]BEx6_1!$A:$Z,5,0))</f>
        <v>2.9147925099999998</v>
      </c>
      <c r="F69" s="25">
        <f t="shared" si="0"/>
        <v>2.9147925099999998</v>
      </c>
      <c r="G69" s="26">
        <f>IF(ISERROR(VLOOKUP($U69,[1]BEx6_1!$A:$Z,6,0)),0,VLOOKUP($U69,[1]BEx6_1!$A:$Z,6,0))</f>
        <v>288.91608217999999</v>
      </c>
      <c r="H69" s="36">
        <f t="shared" si="1"/>
        <v>53.213447736347078</v>
      </c>
      <c r="I69" s="23">
        <f>IF(ISERROR(VLOOKUP($U69,[1]BEx6_1!$A:$Z,8,0)),0,VLOOKUP($U69,[1]BEx6_1!$A:$Z,8,0))</f>
        <v>689.32219299999997</v>
      </c>
      <c r="J69" s="24">
        <f>IF(ISERROR(VLOOKUP($U69,[1]BEx6_1!$A:$Z,9,0)),0,VLOOKUP($U69,[1]BEx6_1!$A:$Z,9,0))</f>
        <v>0</v>
      </c>
      <c r="K69" s="24">
        <f>IF(ISERROR(VLOOKUP($U69,[1]BEx6_1!$A:$Z,10,0)),0,VLOOKUP($U69,[1]BEx6_1!$A:$Z,10,0))</f>
        <v>103.350677</v>
      </c>
      <c r="L69" s="25">
        <f t="shared" si="2"/>
        <v>103.350677</v>
      </c>
      <c r="M69" s="26">
        <f>IF(ISERROR(VLOOKUP($U69,[1]BEx6_1!$A:$Z,11,0)),0,VLOOKUP($U69,[1]BEx6_1!$A:$Z,11,0))</f>
        <v>46.826024869999998</v>
      </c>
      <c r="N69" s="38">
        <f t="shared" si="3"/>
        <v>6.7930534292256564</v>
      </c>
      <c r="O69" s="23">
        <f t="shared" si="7"/>
        <v>1232.26029318</v>
      </c>
      <c r="P69" s="24">
        <f t="shared" si="7"/>
        <v>0</v>
      </c>
      <c r="Q69" s="24">
        <f t="shared" si="7"/>
        <v>106.26546951</v>
      </c>
      <c r="R69" s="25">
        <f t="shared" si="7"/>
        <v>106.26546951</v>
      </c>
      <c r="S69" s="29">
        <f t="shared" si="7"/>
        <v>335.74210704999996</v>
      </c>
      <c r="T69" s="30">
        <f t="shared" si="5"/>
        <v>27.246037944108053</v>
      </c>
      <c r="U69" s="31" t="s">
        <v>75</v>
      </c>
      <c r="V69" s="32" t="str">
        <f t="shared" si="6"/>
        <v/>
      </c>
      <c r="W69" s="33"/>
    </row>
    <row r="70" spans="1:23" ht="21">
      <c r="A70" s="34">
        <v>65</v>
      </c>
      <c r="B70" s="35" t="str">
        <f>VLOOKUP($U70,[1]Name!$A:$B,2,0)</f>
        <v>สุโขทัย</v>
      </c>
      <c r="C70" s="23">
        <f>IF(ISERROR(VLOOKUP($U70,[1]BEx6_1!$A:$Z,3,0)),0,VLOOKUP($U70,[1]BEx6_1!$A:$Z,3,0))</f>
        <v>792.71509360000005</v>
      </c>
      <c r="D70" s="24">
        <f>IF(ISERROR(VLOOKUP($U70,[1]BEx6_1!$A:$Z,4,0)),0,VLOOKUP($U70,[1]BEx6_1!$A:$Z,4,0))</f>
        <v>0</v>
      </c>
      <c r="E70" s="24">
        <f>IF(ISERROR(VLOOKUP($U70,[1]BEx6_1!$A:$Z,5,0)),0,VLOOKUP($U70,[1]BEx6_1!$A:$Z,5,0))</f>
        <v>5.0209327500000001</v>
      </c>
      <c r="F70" s="25">
        <f t="shared" ref="F70:F81" si="8">D70+E70</f>
        <v>5.0209327500000001</v>
      </c>
      <c r="G70" s="26">
        <f>IF(ISERROR(VLOOKUP($U70,[1]BEx6_1!$A:$Z,6,0)),0,VLOOKUP($U70,[1]BEx6_1!$A:$Z,6,0))</f>
        <v>462.01215278000001</v>
      </c>
      <c r="H70" s="36">
        <f t="shared" ref="H70:H82" si="9">IF(ISERROR(G70/C70*100),0,G70/C70*100)</f>
        <v>58.282244971751354</v>
      </c>
      <c r="I70" s="23">
        <f>IF(ISERROR(VLOOKUP($U70,[1]BEx6_1!$A:$Z,8,0)),0,VLOOKUP($U70,[1]BEx6_1!$A:$Z,8,0))</f>
        <v>1895.3684920000001</v>
      </c>
      <c r="J70" s="24">
        <f>IF(ISERROR(VLOOKUP($U70,[1]BEx6_1!$A:$Z,9,0)),0,VLOOKUP($U70,[1]BEx6_1!$A:$Z,9,0))</f>
        <v>0</v>
      </c>
      <c r="K70" s="24">
        <f>IF(ISERROR(VLOOKUP($U70,[1]BEx6_1!$A:$Z,10,0)),0,VLOOKUP($U70,[1]BEx6_1!$A:$Z,10,0))</f>
        <v>284.6913131</v>
      </c>
      <c r="L70" s="25">
        <f t="shared" ref="L70:L81" si="10">J70+K70</f>
        <v>284.6913131</v>
      </c>
      <c r="M70" s="26">
        <f>IF(ISERROR(VLOOKUP($U70,[1]BEx6_1!$A:$Z,11,0)),0,VLOOKUP($U70,[1]BEx6_1!$A:$Z,11,0))</f>
        <v>279.65281737999999</v>
      </c>
      <c r="N70" s="38">
        <f t="shared" ref="N70:N82" si="11">IF(ISERROR(M70/I70*100),0,M70/I70*100)</f>
        <v>14.754535519629181</v>
      </c>
      <c r="O70" s="23">
        <f t="shared" ref="O70:S81" si="12">C70+I70</f>
        <v>2688.0835856000003</v>
      </c>
      <c r="P70" s="24">
        <f t="shared" si="12"/>
        <v>0</v>
      </c>
      <c r="Q70" s="24">
        <f t="shared" si="12"/>
        <v>289.71224584999999</v>
      </c>
      <c r="R70" s="25">
        <f t="shared" si="12"/>
        <v>289.71224584999999</v>
      </c>
      <c r="S70" s="29">
        <f t="shared" si="12"/>
        <v>741.66497015999994</v>
      </c>
      <c r="T70" s="30">
        <f t="shared" ref="T70:T82" si="13">IF(ISERROR(S70/O70*100),0,S70/O70*100)</f>
        <v>27.59084479861718</v>
      </c>
      <c r="U70" s="31" t="s">
        <v>76</v>
      </c>
      <c r="V70" s="32" t="str">
        <f t="shared" si="6"/>
        <v/>
      </c>
      <c r="W70" s="33"/>
    </row>
    <row r="71" spans="1:23" ht="21">
      <c r="A71" s="34">
        <v>66</v>
      </c>
      <c r="B71" s="35" t="str">
        <f>VLOOKUP($U71,[1]Name!$A:$B,2,0)</f>
        <v>ภูเก็ต</v>
      </c>
      <c r="C71" s="23">
        <f>IF(ISERROR(VLOOKUP($U71,[1]BEx6_1!$A:$Z,3,0)),0,VLOOKUP($U71,[1]BEx6_1!$A:$Z,3,0))</f>
        <v>942.64840508999998</v>
      </c>
      <c r="D71" s="24">
        <f>IF(ISERROR(VLOOKUP($U71,[1]BEx6_1!$A:$Z,4,0)),0,VLOOKUP($U71,[1]BEx6_1!$A:$Z,4,0))</f>
        <v>0</v>
      </c>
      <c r="E71" s="24">
        <f>IF(ISERROR(VLOOKUP($U71,[1]BEx6_1!$A:$Z,5,0)),0,VLOOKUP($U71,[1]BEx6_1!$A:$Z,5,0))</f>
        <v>5.7708044100000002</v>
      </c>
      <c r="F71" s="25">
        <f t="shared" si="8"/>
        <v>5.7708044100000002</v>
      </c>
      <c r="G71" s="26">
        <f>IF(ISERROR(VLOOKUP($U71,[1]BEx6_1!$A:$Z,6,0)),0,VLOOKUP($U71,[1]BEx6_1!$A:$Z,6,0))</f>
        <v>511.15389441000002</v>
      </c>
      <c r="H71" s="36">
        <f t="shared" si="9"/>
        <v>54.225296690678348</v>
      </c>
      <c r="I71" s="23">
        <f>IF(ISERROR(VLOOKUP($U71,[1]BEx6_1!$A:$Z,8,0)),0,VLOOKUP($U71,[1]BEx6_1!$A:$Z,8,0))</f>
        <v>1055.098076</v>
      </c>
      <c r="J71" s="24">
        <f>IF(ISERROR(VLOOKUP($U71,[1]BEx6_1!$A:$Z,9,0)),0,VLOOKUP($U71,[1]BEx6_1!$A:$Z,9,0))</f>
        <v>0</v>
      </c>
      <c r="K71" s="24">
        <f>IF(ISERROR(VLOOKUP($U71,[1]BEx6_1!$A:$Z,10,0)),0,VLOOKUP($U71,[1]BEx6_1!$A:$Z,10,0))</f>
        <v>145.52016660999999</v>
      </c>
      <c r="L71" s="25">
        <f t="shared" si="10"/>
        <v>145.52016660999999</v>
      </c>
      <c r="M71" s="26">
        <f>IF(ISERROR(VLOOKUP($U71,[1]BEx6_1!$A:$Z,11,0)),0,VLOOKUP($U71,[1]BEx6_1!$A:$Z,11,0))</f>
        <v>45.0654264</v>
      </c>
      <c r="N71" s="38">
        <f t="shared" si="11"/>
        <v>4.2712073337152026</v>
      </c>
      <c r="O71" s="23">
        <f t="shared" si="12"/>
        <v>1997.7464810900001</v>
      </c>
      <c r="P71" s="24">
        <f t="shared" si="12"/>
        <v>0</v>
      </c>
      <c r="Q71" s="24">
        <f t="shared" si="12"/>
        <v>151.29097102</v>
      </c>
      <c r="R71" s="25">
        <f t="shared" si="12"/>
        <v>151.29097102</v>
      </c>
      <c r="S71" s="29">
        <f t="shared" si="12"/>
        <v>556.21932081</v>
      </c>
      <c r="T71" s="30">
        <f t="shared" si="13"/>
        <v>27.842337657705119</v>
      </c>
      <c r="U71" s="31" t="s">
        <v>77</v>
      </c>
      <c r="V71" s="32" t="str">
        <f t="shared" si="6"/>
        <v/>
      </c>
      <c r="W71" s="33"/>
    </row>
    <row r="72" spans="1:23" ht="21">
      <c r="A72" s="34">
        <v>67</v>
      </c>
      <c r="B72" s="35" t="str">
        <f>VLOOKUP($U72,[1]Name!$A:$B,2,0)</f>
        <v>นนทบุรี</v>
      </c>
      <c r="C72" s="23">
        <f>IF(ISERROR(VLOOKUP($U72,[1]BEx6_1!$A:$Z,3,0)),0,VLOOKUP($U72,[1]BEx6_1!$A:$Z,3,0))</f>
        <v>1936.7836964999999</v>
      </c>
      <c r="D72" s="24">
        <f>IF(ISERROR(VLOOKUP($U72,[1]BEx6_1!$A:$Z,4,0)),0,VLOOKUP($U72,[1]BEx6_1!$A:$Z,4,0))</f>
        <v>0</v>
      </c>
      <c r="E72" s="24">
        <f>IF(ISERROR(VLOOKUP($U72,[1]BEx6_1!$A:$Z,5,0)),0,VLOOKUP($U72,[1]BEx6_1!$A:$Z,5,0))</f>
        <v>16.6106263</v>
      </c>
      <c r="F72" s="25">
        <f t="shared" si="8"/>
        <v>16.6106263</v>
      </c>
      <c r="G72" s="26">
        <f>IF(ISERROR(VLOOKUP($U72,[1]BEx6_1!$A:$Z,6,0)),0,VLOOKUP($U72,[1]BEx6_1!$A:$Z,6,0))</f>
        <v>997.78515574000005</v>
      </c>
      <c r="H72" s="36">
        <f t="shared" si="9"/>
        <v>51.517635012268912</v>
      </c>
      <c r="I72" s="23">
        <f>IF(ISERROR(VLOOKUP($U72,[1]BEx6_1!$A:$Z,8,0)),0,VLOOKUP($U72,[1]BEx6_1!$A:$Z,8,0))</f>
        <v>3023.4344584099999</v>
      </c>
      <c r="J72" s="24">
        <f>IF(ISERROR(VLOOKUP($U72,[1]BEx6_1!$A:$Z,9,0)),0,VLOOKUP($U72,[1]BEx6_1!$A:$Z,9,0))</f>
        <v>0</v>
      </c>
      <c r="K72" s="24">
        <f>IF(ISERROR(VLOOKUP($U72,[1]BEx6_1!$A:$Z,10,0)),0,VLOOKUP($U72,[1]BEx6_1!$A:$Z,10,0))</f>
        <v>840.65376160999995</v>
      </c>
      <c r="L72" s="25">
        <f t="shared" si="10"/>
        <v>840.65376160999995</v>
      </c>
      <c r="M72" s="26">
        <f>IF(ISERROR(VLOOKUP($U72,[1]BEx6_1!$A:$Z,11,0)),0,VLOOKUP($U72,[1]BEx6_1!$A:$Z,11,0))</f>
        <v>450.79913980999999</v>
      </c>
      <c r="N72" s="38">
        <f t="shared" si="11"/>
        <v>14.910167427511285</v>
      </c>
      <c r="O72" s="23">
        <f t="shared" si="12"/>
        <v>4960.2181549099996</v>
      </c>
      <c r="P72" s="24">
        <f t="shared" si="12"/>
        <v>0</v>
      </c>
      <c r="Q72" s="24">
        <f t="shared" si="12"/>
        <v>857.26438790999998</v>
      </c>
      <c r="R72" s="25">
        <f t="shared" si="12"/>
        <v>857.26438790999998</v>
      </c>
      <c r="S72" s="29">
        <f t="shared" si="12"/>
        <v>1448.58429555</v>
      </c>
      <c r="T72" s="30">
        <f t="shared" si="13"/>
        <v>29.204044062378216</v>
      </c>
      <c r="U72" s="31" t="s">
        <v>78</v>
      </c>
      <c r="V72" s="32" t="str">
        <f t="shared" ref="V72:V81" si="14">IF(T72&lt;T71,"check","")</f>
        <v/>
      </c>
      <c r="W72" s="33"/>
    </row>
    <row r="73" spans="1:23" ht="21">
      <c r="A73" s="34">
        <v>68</v>
      </c>
      <c r="B73" s="35" t="str">
        <f>VLOOKUP($U73,[1]Name!$A:$B,2,0)</f>
        <v>ชลบุรี</v>
      </c>
      <c r="C73" s="23">
        <f>IF(ISERROR(VLOOKUP($U73,[1]BEx6_1!$A:$Z,3,0)),0,VLOOKUP($U73,[1]BEx6_1!$A:$Z,3,0))</f>
        <v>3713.2402171200001</v>
      </c>
      <c r="D73" s="24">
        <f>IF(ISERROR(VLOOKUP($U73,[1]BEx6_1!$A:$Z,4,0)),0,VLOOKUP($U73,[1]BEx6_1!$A:$Z,4,0))</f>
        <v>0</v>
      </c>
      <c r="E73" s="24">
        <f>IF(ISERROR(VLOOKUP($U73,[1]BEx6_1!$A:$Z,5,0)),0,VLOOKUP($U73,[1]BEx6_1!$A:$Z,5,0))</f>
        <v>23.69468449</v>
      </c>
      <c r="F73" s="25">
        <f t="shared" si="8"/>
        <v>23.69468449</v>
      </c>
      <c r="G73" s="26">
        <f>IF(ISERROR(VLOOKUP($U73,[1]BEx6_1!$A:$Z,6,0)),0,VLOOKUP($U73,[1]BEx6_1!$A:$Z,6,0))</f>
        <v>2404.5596851199998</v>
      </c>
      <c r="H73" s="36">
        <f t="shared" si="9"/>
        <v>64.756372992883911</v>
      </c>
      <c r="I73" s="23">
        <f>IF(ISERROR(VLOOKUP($U73,[1]BEx6_1!$A:$Z,8,0)),0,VLOOKUP($U73,[1]BEx6_1!$A:$Z,8,0))</f>
        <v>5537.5827898999996</v>
      </c>
      <c r="J73" s="24">
        <f>IF(ISERROR(VLOOKUP($U73,[1]BEx6_1!$A:$Z,9,0)),0,VLOOKUP($U73,[1]BEx6_1!$A:$Z,9,0))</f>
        <v>0</v>
      </c>
      <c r="K73" s="24">
        <f>IF(ISERROR(VLOOKUP($U73,[1]BEx6_1!$A:$Z,10,0)),0,VLOOKUP($U73,[1]BEx6_1!$A:$Z,10,0))</f>
        <v>641.13785860999997</v>
      </c>
      <c r="L73" s="25">
        <f t="shared" si="10"/>
        <v>641.13785860999997</v>
      </c>
      <c r="M73" s="26">
        <f>IF(ISERROR(VLOOKUP($U73,[1]BEx6_1!$A:$Z,11,0)),0,VLOOKUP($U73,[1]BEx6_1!$A:$Z,11,0))</f>
        <v>575.09743992999995</v>
      </c>
      <c r="N73" s="38">
        <f t="shared" si="11"/>
        <v>10.385351546868437</v>
      </c>
      <c r="O73" s="23">
        <f t="shared" si="12"/>
        <v>9250.8230070200007</v>
      </c>
      <c r="P73" s="24">
        <f t="shared" si="12"/>
        <v>0</v>
      </c>
      <c r="Q73" s="24">
        <f t="shared" si="12"/>
        <v>664.83254309999995</v>
      </c>
      <c r="R73" s="25">
        <f t="shared" si="12"/>
        <v>664.83254309999995</v>
      </c>
      <c r="S73" s="29">
        <f t="shared" si="12"/>
        <v>2979.6571250499996</v>
      </c>
      <c r="T73" s="30">
        <f t="shared" si="13"/>
        <v>32.209643647801741</v>
      </c>
      <c r="U73" s="31" t="s">
        <v>79</v>
      </c>
      <c r="V73" s="32" t="str">
        <f t="shared" si="14"/>
        <v/>
      </c>
      <c r="W73" s="33"/>
    </row>
    <row r="74" spans="1:23" ht="21">
      <c r="A74" s="34">
        <v>69</v>
      </c>
      <c r="B74" s="35" t="str">
        <f>VLOOKUP($U74,[1]Name!$A:$B,2,0)</f>
        <v>นครราชสีมา</v>
      </c>
      <c r="C74" s="23">
        <f>IF(ISERROR(VLOOKUP($U74,[1]BEx6_1!$A:$Z,3,0)),0,VLOOKUP($U74,[1]BEx6_1!$A:$Z,3,0))</f>
        <v>5181.0026799400002</v>
      </c>
      <c r="D74" s="24">
        <f>IF(ISERROR(VLOOKUP($U74,[1]BEx6_1!$A:$Z,4,0)),0,VLOOKUP($U74,[1]BEx6_1!$A:$Z,4,0))</f>
        <v>0</v>
      </c>
      <c r="E74" s="24">
        <f>IF(ISERROR(VLOOKUP($U74,[1]BEx6_1!$A:$Z,5,0)),0,VLOOKUP($U74,[1]BEx6_1!$A:$Z,5,0))</f>
        <v>19.310496830000002</v>
      </c>
      <c r="F74" s="25">
        <f t="shared" si="8"/>
        <v>19.310496830000002</v>
      </c>
      <c r="G74" s="26">
        <f>IF(ISERROR(VLOOKUP($U74,[1]BEx6_1!$A:$Z,6,0)),0,VLOOKUP($U74,[1]BEx6_1!$A:$Z,6,0))</f>
        <v>2757.5341830000002</v>
      </c>
      <c r="H74" s="36">
        <f t="shared" si="9"/>
        <v>53.223948207491269</v>
      </c>
      <c r="I74" s="23">
        <f>IF(ISERROR(VLOOKUP($U74,[1]BEx6_1!$A:$Z,8,0)),0,VLOOKUP($U74,[1]BEx6_1!$A:$Z,8,0))</f>
        <v>7495.9727387900002</v>
      </c>
      <c r="J74" s="24">
        <f>IF(ISERROR(VLOOKUP($U74,[1]BEx6_1!$A:$Z,9,0)),0,VLOOKUP($U74,[1]BEx6_1!$A:$Z,9,0))</f>
        <v>0</v>
      </c>
      <c r="K74" s="24">
        <f>IF(ISERROR(VLOOKUP($U74,[1]BEx6_1!$A:$Z,10,0)),0,VLOOKUP($U74,[1]BEx6_1!$A:$Z,10,0))</f>
        <v>258.25561521999998</v>
      </c>
      <c r="L74" s="25">
        <f t="shared" si="10"/>
        <v>258.25561521999998</v>
      </c>
      <c r="M74" s="26">
        <f>IF(ISERROR(VLOOKUP($U74,[1]BEx6_1!$A:$Z,11,0)),0,VLOOKUP($U74,[1]BEx6_1!$A:$Z,11,0))</f>
        <v>1347.8650476400001</v>
      </c>
      <c r="N74" s="38">
        <f t="shared" si="11"/>
        <v>17.981189294687489</v>
      </c>
      <c r="O74" s="23">
        <f t="shared" si="12"/>
        <v>12676.97541873</v>
      </c>
      <c r="P74" s="24">
        <f t="shared" si="12"/>
        <v>0</v>
      </c>
      <c r="Q74" s="24">
        <f t="shared" si="12"/>
        <v>277.56611204999996</v>
      </c>
      <c r="R74" s="25">
        <f t="shared" si="12"/>
        <v>277.56611204999996</v>
      </c>
      <c r="S74" s="29">
        <f t="shared" si="12"/>
        <v>4105.3992306400005</v>
      </c>
      <c r="T74" s="30">
        <f t="shared" si="13"/>
        <v>32.384690314807649</v>
      </c>
      <c r="U74" s="31" t="s">
        <v>80</v>
      </c>
      <c r="V74" s="32" t="str">
        <f t="shared" si="14"/>
        <v/>
      </c>
      <c r="W74" s="33"/>
    </row>
    <row r="75" spans="1:23" ht="21">
      <c r="A75" s="34">
        <v>70</v>
      </c>
      <c r="B75" s="35" t="str">
        <f>VLOOKUP($U75,[1]Name!$A:$B,2,0)</f>
        <v>สมุทรสาคร</v>
      </c>
      <c r="C75" s="23">
        <f>IF(ISERROR(VLOOKUP($U75,[1]BEx6_1!$A:$Z,3,0)),0,VLOOKUP($U75,[1]BEx6_1!$A:$Z,3,0))</f>
        <v>754.88201069000002</v>
      </c>
      <c r="D75" s="24">
        <f>IF(ISERROR(VLOOKUP($U75,[1]BEx6_1!$A:$Z,4,0)),0,VLOOKUP($U75,[1]BEx6_1!$A:$Z,4,0))</f>
        <v>0</v>
      </c>
      <c r="E75" s="24">
        <f>IF(ISERROR(VLOOKUP($U75,[1]BEx6_1!$A:$Z,5,0)),0,VLOOKUP($U75,[1]BEx6_1!$A:$Z,5,0))</f>
        <v>2.1012513400000001</v>
      </c>
      <c r="F75" s="25">
        <f t="shared" si="8"/>
        <v>2.1012513400000001</v>
      </c>
      <c r="G75" s="26">
        <f>IF(ISERROR(VLOOKUP($U75,[1]BEx6_1!$A:$Z,6,0)),0,VLOOKUP($U75,[1]BEx6_1!$A:$Z,6,0))</f>
        <v>480.75534765999998</v>
      </c>
      <c r="H75" s="36">
        <f t="shared" si="9"/>
        <v>63.686157684505616</v>
      </c>
      <c r="I75" s="23">
        <f>IF(ISERROR(VLOOKUP($U75,[1]BEx6_1!$A:$Z,8,0)),0,VLOOKUP($U75,[1]BEx6_1!$A:$Z,8,0))</f>
        <v>759.63686099999995</v>
      </c>
      <c r="J75" s="24">
        <f>IF(ISERROR(VLOOKUP($U75,[1]BEx6_1!$A:$Z,9,0)),0,VLOOKUP($U75,[1]BEx6_1!$A:$Z,9,0))</f>
        <v>0</v>
      </c>
      <c r="K75" s="24">
        <f>IF(ISERROR(VLOOKUP($U75,[1]BEx6_1!$A:$Z,10,0)),0,VLOOKUP($U75,[1]BEx6_1!$A:$Z,10,0))</f>
        <v>33.847746809999997</v>
      </c>
      <c r="L75" s="25">
        <f t="shared" si="10"/>
        <v>33.847746809999997</v>
      </c>
      <c r="M75" s="26">
        <f>IF(ISERROR(VLOOKUP($U75,[1]BEx6_1!$A:$Z,11,0)),0,VLOOKUP($U75,[1]BEx6_1!$A:$Z,11,0))</f>
        <v>14.36430985</v>
      </c>
      <c r="N75" s="38">
        <f t="shared" si="11"/>
        <v>1.8909442902876721</v>
      </c>
      <c r="O75" s="23">
        <f t="shared" si="12"/>
        <v>1514.51887169</v>
      </c>
      <c r="P75" s="24">
        <f t="shared" si="12"/>
        <v>0</v>
      </c>
      <c r="Q75" s="24">
        <f t="shared" si="12"/>
        <v>35.948998149999994</v>
      </c>
      <c r="R75" s="25">
        <f t="shared" si="12"/>
        <v>35.948998149999994</v>
      </c>
      <c r="S75" s="29">
        <f t="shared" si="12"/>
        <v>495.11965750999997</v>
      </c>
      <c r="T75" s="30">
        <f t="shared" si="13"/>
        <v>32.691547577582362</v>
      </c>
      <c r="U75" s="31" t="s">
        <v>81</v>
      </c>
      <c r="V75" s="32" t="str">
        <f t="shared" si="14"/>
        <v/>
      </c>
      <c r="W75" s="33"/>
    </row>
    <row r="76" spans="1:23" ht="21">
      <c r="A76" s="34">
        <v>71</v>
      </c>
      <c r="B76" s="35" t="str">
        <f>VLOOKUP($U76,[1]Name!$A:$B,2,0)</f>
        <v>เชียงราย</v>
      </c>
      <c r="C76" s="23">
        <f>IF(ISERROR(VLOOKUP($U76,[1]BEx6_1!$A:$Z,3,0)),0,VLOOKUP($U76,[1]BEx6_1!$A:$Z,3,0))</f>
        <v>2446.6398765499998</v>
      </c>
      <c r="D76" s="24">
        <f>IF(ISERROR(VLOOKUP($U76,[1]BEx6_1!$A:$Z,4,0)),0,VLOOKUP($U76,[1]BEx6_1!$A:$Z,4,0))</f>
        <v>0</v>
      </c>
      <c r="E76" s="24">
        <f>IF(ISERROR(VLOOKUP($U76,[1]BEx6_1!$A:$Z,5,0)),0,VLOOKUP($U76,[1]BEx6_1!$A:$Z,5,0))</f>
        <v>7.9425845300000004</v>
      </c>
      <c r="F76" s="25">
        <f t="shared" si="8"/>
        <v>7.9425845300000004</v>
      </c>
      <c r="G76" s="26">
        <f>IF(ISERROR(VLOOKUP($U76,[1]BEx6_1!$A:$Z,6,0)),0,VLOOKUP($U76,[1]BEx6_1!$A:$Z,6,0))</f>
        <v>1411.6809258200001</v>
      </c>
      <c r="H76" s="36">
        <f t="shared" si="9"/>
        <v>57.698762263721768</v>
      </c>
      <c r="I76" s="23">
        <f>IF(ISERROR(VLOOKUP($U76,[1]BEx6_1!$A:$Z,8,0)),0,VLOOKUP($U76,[1]BEx6_1!$A:$Z,8,0))</f>
        <v>3897.862967</v>
      </c>
      <c r="J76" s="24">
        <f>IF(ISERROR(VLOOKUP($U76,[1]BEx6_1!$A:$Z,9,0)),0,VLOOKUP($U76,[1]BEx6_1!$A:$Z,9,0))</f>
        <v>0</v>
      </c>
      <c r="K76" s="24">
        <f>IF(ISERROR(VLOOKUP($U76,[1]BEx6_1!$A:$Z,10,0)),0,VLOOKUP($U76,[1]BEx6_1!$A:$Z,10,0))</f>
        <v>335.70683315999997</v>
      </c>
      <c r="L76" s="25">
        <f t="shared" si="10"/>
        <v>335.70683315999997</v>
      </c>
      <c r="M76" s="26">
        <f>IF(ISERROR(VLOOKUP($U76,[1]BEx6_1!$A:$Z,11,0)),0,VLOOKUP($U76,[1]BEx6_1!$A:$Z,11,0))</f>
        <v>667.85107230999995</v>
      </c>
      <c r="N76" s="38">
        <f t="shared" si="11"/>
        <v>17.133775044534548</v>
      </c>
      <c r="O76" s="23">
        <f t="shared" si="12"/>
        <v>6344.5028435499999</v>
      </c>
      <c r="P76" s="24">
        <f t="shared" si="12"/>
        <v>0</v>
      </c>
      <c r="Q76" s="24">
        <f t="shared" si="12"/>
        <v>343.64941768999995</v>
      </c>
      <c r="R76" s="25">
        <f t="shared" si="12"/>
        <v>343.64941768999995</v>
      </c>
      <c r="S76" s="29">
        <f t="shared" si="12"/>
        <v>2079.5319981299999</v>
      </c>
      <c r="T76" s="30">
        <f t="shared" si="13"/>
        <v>32.776910175776983</v>
      </c>
      <c r="U76" s="31" t="s">
        <v>82</v>
      </c>
      <c r="V76" s="32" t="str">
        <f t="shared" si="14"/>
        <v/>
      </c>
      <c r="W76" s="33"/>
    </row>
    <row r="77" spans="1:23" ht="21">
      <c r="A77" s="34">
        <v>72</v>
      </c>
      <c r="B77" s="35" t="str">
        <f>VLOOKUP($U77,[1]Name!$A:$B,2,0)</f>
        <v>พะเยา</v>
      </c>
      <c r="C77" s="23">
        <f>IF(ISERROR(VLOOKUP($U77,[1]BEx6_1!$A:$Z,3,0)),0,VLOOKUP($U77,[1]BEx6_1!$A:$Z,3,0))</f>
        <v>1148.3440068800001</v>
      </c>
      <c r="D77" s="24">
        <f>IF(ISERROR(VLOOKUP($U77,[1]BEx6_1!$A:$Z,4,0)),0,VLOOKUP($U77,[1]BEx6_1!$A:$Z,4,0))</f>
        <v>0</v>
      </c>
      <c r="E77" s="24">
        <f>IF(ISERROR(VLOOKUP($U77,[1]BEx6_1!$A:$Z,5,0)),0,VLOOKUP($U77,[1]BEx6_1!$A:$Z,5,0))</f>
        <v>4.7001705200000004</v>
      </c>
      <c r="F77" s="25">
        <f t="shared" si="8"/>
        <v>4.7001705200000004</v>
      </c>
      <c r="G77" s="26">
        <f>IF(ISERROR(VLOOKUP($U77,[1]BEx6_1!$A:$Z,6,0)),0,VLOOKUP($U77,[1]BEx6_1!$A:$Z,6,0))</f>
        <v>742.38019122000003</v>
      </c>
      <c r="H77" s="36">
        <f t="shared" si="9"/>
        <v>64.647891813970816</v>
      </c>
      <c r="I77" s="23">
        <f>IF(ISERROR(VLOOKUP($U77,[1]BEx6_1!$A:$Z,8,0)),0,VLOOKUP($U77,[1]BEx6_1!$A:$Z,8,0))</f>
        <v>1568.884262</v>
      </c>
      <c r="J77" s="24">
        <f>IF(ISERROR(VLOOKUP($U77,[1]BEx6_1!$A:$Z,9,0)),0,VLOOKUP($U77,[1]BEx6_1!$A:$Z,9,0))</f>
        <v>0</v>
      </c>
      <c r="K77" s="24">
        <f>IF(ISERROR(VLOOKUP($U77,[1]BEx6_1!$A:$Z,10,0)),0,VLOOKUP($U77,[1]BEx6_1!$A:$Z,10,0))</f>
        <v>8.6611339300000001</v>
      </c>
      <c r="L77" s="25">
        <f t="shared" si="10"/>
        <v>8.6611339300000001</v>
      </c>
      <c r="M77" s="26">
        <f>IF(ISERROR(VLOOKUP($U77,[1]BEx6_1!$A:$Z,11,0)),0,VLOOKUP($U77,[1]BEx6_1!$A:$Z,11,0))</f>
        <v>359.90905354</v>
      </c>
      <c r="N77" s="38">
        <f t="shared" si="11"/>
        <v>22.940446421534695</v>
      </c>
      <c r="O77" s="23">
        <f t="shared" si="12"/>
        <v>2717.2282688800001</v>
      </c>
      <c r="P77" s="24">
        <f t="shared" si="12"/>
        <v>0</v>
      </c>
      <c r="Q77" s="24">
        <f t="shared" si="12"/>
        <v>13.36130445</v>
      </c>
      <c r="R77" s="25">
        <f t="shared" si="12"/>
        <v>13.36130445</v>
      </c>
      <c r="S77" s="29">
        <f t="shared" si="12"/>
        <v>1102.28924476</v>
      </c>
      <c r="T77" s="30">
        <f t="shared" si="13"/>
        <v>40.566678088269221</v>
      </c>
      <c r="U77" s="31" t="s">
        <v>83</v>
      </c>
      <c r="V77" s="32" t="str">
        <f t="shared" si="14"/>
        <v/>
      </c>
      <c r="W77" s="33"/>
    </row>
    <row r="78" spans="1:23" ht="21">
      <c r="A78" s="34">
        <v>73</v>
      </c>
      <c r="B78" s="35" t="str">
        <f>VLOOKUP($U78,[1]Name!$A:$B,2,0)</f>
        <v>ขอนแก่น</v>
      </c>
      <c r="C78" s="23">
        <f>IF(ISERROR(VLOOKUP($U78,[1]BEx6_1!$A:$Z,3,0)),0,VLOOKUP($U78,[1]BEx6_1!$A:$Z,3,0))</f>
        <v>5260.2521459500003</v>
      </c>
      <c r="D78" s="24">
        <f>IF(ISERROR(VLOOKUP($U78,[1]BEx6_1!$A:$Z,4,0)),0,VLOOKUP($U78,[1]BEx6_1!$A:$Z,4,0))</f>
        <v>0</v>
      </c>
      <c r="E78" s="24">
        <f>IF(ISERROR(VLOOKUP($U78,[1]BEx6_1!$A:$Z,5,0)),0,VLOOKUP($U78,[1]BEx6_1!$A:$Z,5,0))</f>
        <v>18.672321459999999</v>
      </c>
      <c r="F78" s="25">
        <f t="shared" si="8"/>
        <v>18.672321459999999</v>
      </c>
      <c r="G78" s="26">
        <f>IF(ISERROR(VLOOKUP($U78,[1]BEx6_1!$A:$Z,6,0)),0,VLOOKUP($U78,[1]BEx6_1!$A:$Z,6,0))</f>
        <v>3714.5835970100002</v>
      </c>
      <c r="H78" s="36">
        <f t="shared" si="9"/>
        <v>70.616074932262535</v>
      </c>
      <c r="I78" s="23">
        <f>IF(ISERROR(VLOOKUP($U78,[1]BEx6_1!$A:$Z,8,0)),0,VLOOKUP($U78,[1]BEx6_1!$A:$Z,8,0))</f>
        <v>6210.4796403</v>
      </c>
      <c r="J78" s="24">
        <f>IF(ISERROR(VLOOKUP($U78,[1]BEx6_1!$A:$Z,9,0)),0,VLOOKUP($U78,[1]BEx6_1!$A:$Z,9,0))</f>
        <v>0</v>
      </c>
      <c r="K78" s="24">
        <f>IF(ISERROR(VLOOKUP($U78,[1]BEx6_1!$A:$Z,10,0)),0,VLOOKUP($U78,[1]BEx6_1!$A:$Z,10,0))</f>
        <v>935.85657098000001</v>
      </c>
      <c r="L78" s="25">
        <f t="shared" si="10"/>
        <v>935.85657098000001</v>
      </c>
      <c r="M78" s="26">
        <f>IF(ISERROR(VLOOKUP($U78,[1]BEx6_1!$A:$Z,11,0)),0,VLOOKUP($U78,[1]BEx6_1!$A:$Z,11,0))</f>
        <v>1005.10007837</v>
      </c>
      <c r="N78" s="38">
        <f t="shared" si="11"/>
        <v>16.183936452313176</v>
      </c>
      <c r="O78" s="23">
        <f t="shared" si="12"/>
        <v>11470.73178625</v>
      </c>
      <c r="P78" s="24">
        <f t="shared" si="12"/>
        <v>0</v>
      </c>
      <c r="Q78" s="24">
        <f t="shared" si="12"/>
        <v>954.52889244000005</v>
      </c>
      <c r="R78" s="25">
        <f t="shared" si="12"/>
        <v>954.52889244000005</v>
      </c>
      <c r="S78" s="29">
        <f t="shared" si="12"/>
        <v>4719.6836753799998</v>
      </c>
      <c r="T78" s="30">
        <f t="shared" si="13"/>
        <v>41.145445324050719</v>
      </c>
      <c r="U78" s="31" t="s">
        <v>84</v>
      </c>
      <c r="V78" s="32" t="str">
        <f t="shared" si="14"/>
        <v/>
      </c>
      <c r="W78" s="33"/>
    </row>
    <row r="79" spans="1:23" ht="21">
      <c r="A79" s="34">
        <v>74</v>
      </c>
      <c r="B79" s="35" t="str">
        <f>VLOOKUP($U79,[1]Name!$A:$B,2,0)</f>
        <v>สงขลา</v>
      </c>
      <c r="C79" s="23">
        <f>IF(ISERROR(VLOOKUP($U79,[1]BEx6_1!$A:$Z,3,0)),0,VLOOKUP($U79,[1]BEx6_1!$A:$Z,3,0))</f>
        <v>6526.6351082399997</v>
      </c>
      <c r="D79" s="24">
        <f>IF(ISERROR(VLOOKUP($U79,[1]BEx6_1!$A:$Z,4,0)),0,VLOOKUP($U79,[1]BEx6_1!$A:$Z,4,0))</f>
        <v>0</v>
      </c>
      <c r="E79" s="24">
        <f>IF(ISERROR(VLOOKUP($U79,[1]BEx6_1!$A:$Z,5,0)),0,VLOOKUP($U79,[1]BEx6_1!$A:$Z,5,0))</f>
        <v>35.21663951</v>
      </c>
      <c r="F79" s="25">
        <f t="shared" si="8"/>
        <v>35.21663951</v>
      </c>
      <c r="G79" s="26">
        <f>IF(ISERROR(VLOOKUP($U79,[1]BEx6_1!$A:$Z,6,0)),0,VLOOKUP($U79,[1]BEx6_1!$A:$Z,6,0))</f>
        <v>4310.2051220900003</v>
      </c>
      <c r="H79" s="36">
        <f t="shared" si="9"/>
        <v>66.04023437204701</v>
      </c>
      <c r="I79" s="23">
        <f>IF(ISERROR(VLOOKUP($U79,[1]BEx6_1!$A:$Z,8,0)),0,VLOOKUP($U79,[1]BEx6_1!$A:$Z,8,0))</f>
        <v>7266.7941558399998</v>
      </c>
      <c r="J79" s="24">
        <f>IF(ISERROR(VLOOKUP($U79,[1]BEx6_1!$A:$Z,9,0)),0,VLOOKUP($U79,[1]BEx6_1!$A:$Z,9,0))</f>
        <v>0</v>
      </c>
      <c r="K79" s="24">
        <f>IF(ISERROR(VLOOKUP($U79,[1]BEx6_1!$A:$Z,10,0)),0,VLOOKUP($U79,[1]BEx6_1!$A:$Z,10,0))</f>
        <v>1133.88205943</v>
      </c>
      <c r="L79" s="25">
        <f t="shared" si="10"/>
        <v>1133.88205943</v>
      </c>
      <c r="M79" s="26">
        <f>IF(ISERROR(VLOOKUP($U79,[1]BEx6_1!$A:$Z,11,0)),0,VLOOKUP($U79,[1]BEx6_1!$A:$Z,11,0))</f>
        <v>1635.98988044</v>
      </c>
      <c r="N79" s="39">
        <f t="shared" si="11"/>
        <v>22.513227227239231</v>
      </c>
      <c r="O79" s="23">
        <f t="shared" si="12"/>
        <v>13793.429264079999</v>
      </c>
      <c r="P79" s="24">
        <f t="shared" si="12"/>
        <v>0</v>
      </c>
      <c r="Q79" s="24">
        <f t="shared" si="12"/>
        <v>1169.0986989400001</v>
      </c>
      <c r="R79" s="25">
        <f t="shared" si="12"/>
        <v>1169.0986989400001</v>
      </c>
      <c r="S79" s="26">
        <f t="shared" si="12"/>
        <v>5946.1950025300002</v>
      </c>
      <c r="T79" s="30">
        <f t="shared" si="13"/>
        <v>43.108895465282991</v>
      </c>
      <c r="U79" s="31" t="s">
        <v>85</v>
      </c>
      <c r="V79" s="32" t="str">
        <f t="shared" si="14"/>
        <v/>
      </c>
      <c r="W79" s="33"/>
    </row>
    <row r="80" spans="1:23" ht="21">
      <c r="A80" s="34">
        <v>75</v>
      </c>
      <c r="B80" s="35" t="str">
        <f>VLOOKUP($U80,[1]Name!$A:$B,2,0)</f>
        <v>เชียงใหม่</v>
      </c>
      <c r="C80" s="23">
        <f>IF(ISERROR(VLOOKUP($U80,[1]BEx6_1!$A:$Z,3,0)),0,VLOOKUP($U80,[1]BEx6_1!$A:$Z,3,0))</f>
        <v>7167.9587375199999</v>
      </c>
      <c r="D80" s="24">
        <f>IF(ISERROR(VLOOKUP($U80,[1]BEx6_1!$A:$Z,4,0)),0,VLOOKUP($U80,[1]BEx6_1!$A:$Z,4,0))</f>
        <v>0</v>
      </c>
      <c r="E80" s="24">
        <f>IF(ISERROR(VLOOKUP($U80,[1]BEx6_1!$A:$Z,5,0)),0,VLOOKUP($U80,[1]BEx6_1!$A:$Z,5,0))</f>
        <v>22.072290429999999</v>
      </c>
      <c r="F80" s="25">
        <f t="shared" si="8"/>
        <v>22.072290429999999</v>
      </c>
      <c r="G80" s="26">
        <f>IF(ISERROR(VLOOKUP($U80,[1]BEx6_1!$A:$Z,6,0)),0,VLOOKUP($U80,[1]BEx6_1!$A:$Z,6,0))</f>
        <v>4847.5881505699999</v>
      </c>
      <c r="H80" s="36">
        <f t="shared" si="9"/>
        <v>67.628572206976571</v>
      </c>
      <c r="I80" s="23">
        <f>IF(ISERROR(VLOOKUP($U80,[1]BEx6_1!$A:$Z,8,0)),0,VLOOKUP($U80,[1]BEx6_1!$A:$Z,8,0))</f>
        <v>7739.4383870000001</v>
      </c>
      <c r="J80" s="24">
        <f>IF(ISERROR(VLOOKUP($U80,[1]BEx6_1!$A:$Z,9,0)),0,VLOOKUP($U80,[1]BEx6_1!$A:$Z,9,0))</f>
        <v>0</v>
      </c>
      <c r="K80" s="24">
        <f>IF(ISERROR(VLOOKUP($U80,[1]BEx6_1!$A:$Z,10,0)),0,VLOOKUP($U80,[1]BEx6_1!$A:$Z,10,0))</f>
        <v>1020.9988684</v>
      </c>
      <c r="L80" s="25">
        <f t="shared" si="10"/>
        <v>1020.9988684</v>
      </c>
      <c r="M80" s="26">
        <f>IF(ISERROR(VLOOKUP($U80,[1]BEx6_1!$A:$Z,11,0)),0,VLOOKUP($U80,[1]BEx6_1!$A:$Z,11,0))</f>
        <v>1988.5932929600001</v>
      </c>
      <c r="N80" s="38">
        <f t="shared" si="11"/>
        <v>25.694284178297188</v>
      </c>
      <c r="O80" s="23">
        <f t="shared" si="12"/>
        <v>14907.397124520001</v>
      </c>
      <c r="P80" s="24">
        <f t="shared" si="12"/>
        <v>0</v>
      </c>
      <c r="Q80" s="24">
        <f t="shared" si="12"/>
        <v>1043.0711588300001</v>
      </c>
      <c r="R80" s="25">
        <f t="shared" si="12"/>
        <v>1043.0711588300001</v>
      </c>
      <c r="S80" s="29">
        <f t="shared" si="12"/>
        <v>6836.1814435300003</v>
      </c>
      <c r="T80" s="30">
        <f t="shared" si="13"/>
        <v>45.857646284110217</v>
      </c>
      <c r="U80" s="31" t="s">
        <v>86</v>
      </c>
      <c r="V80" s="32" t="str">
        <f t="shared" si="14"/>
        <v/>
      </c>
      <c r="W80" s="33"/>
    </row>
    <row r="81" spans="1:23" ht="21">
      <c r="A81" s="34">
        <v>76</v>
      </c>
      <c r="B81" s="35" t="str">
        <f>VLOOKUP($U81,[1]Name!$A:$B,2,0)</f>
        <v>นครศรีธรรมราช</v>
      </c>
      <c r="C81" s="23">
        <f>IF(ISERROR(VLOOKUP($U81,[1]BEx6_1!$A:$Z,3,0)),0,VLOOKUP($U81,[1]BEx6_1!$A:$Z,3,0))</f>
        <v>5185.3369658299998</v>
      </c>
      <c r="D81" s="24">
        <f>IF(ISERROR(VLOOKUP($U81,[1]BEx6_1!$A:$Z,4,0)),0,VLOOKUP($U81,[1]BEx6_1!$A:$Z,4,0))</f>
        <v>0</v>
      </c>
      <c r="E81" s="24">
        <f>IF(ISERROR(VLOOKUP($U81,[1]BEx6_1!$A:$Z,5,0)),0,VLOOKUP($U81,[1]BEx6_1!$A:$Z,5,0))</f>
        <v>4.8723153400000001</v>
      </c>
      <c r="F81" s="25">
        <f t="shared" si="8"/>
        <v>4.8723153400000001</v>
      </c>
      <c r="G81" s="26">
        <f>IF(ISERROR(VLOOKUP($U81,[1]BEx6_1!$A:$Z,6,0)),0,VLOOKUP($U81,[1]BEx6_1!$A:$Z,6,0))</f>
        <v>3662.15418172</v>
      </c>
      <c r="H81" s="36">
        <f t="shared" si="9"/>
        <v>70.625191879575596</v>
      </c>
      <c r="I81" s="26">
        <f>IF(ISERROR(VLOOKUP($U81,[1]BEx6_1!$A:$Z,8,0)),0,VLOOKUP($U81,[1]BEx6_1!$A:$Z,8,0))</f>
        <v>4457.9491088799996</v>
      </c>
      <c r="J81" s="40">
        <f>IF(ISERROR(VLOOKUP($U81,[1]BEx6_1!$A:$Z,9,0)),0,VLOOKUP($U81,[1]BEx6_1!$A:$Z,9,0))</f>
        <v>0</v>
      </c>
      <c r="K81" s="40">
        <f>IF(ISERROR(VLOOKUP($U81,[1]BEx6_1!$A:$Z,10,0)),0,VLOOKUP($U81,[1]BEx6_1!$A:$Z,10,0))</f>
        <v>153.64115258999999</v>
      </c>
      <c r="L81" s="26">
        <f t="shared" si="10"/>
        <v>153.64115258999999</v>
      </c>
      <c r="M81" s="26">
        <f>IF(ISERROR(VLOOKUP($U81,[1]BEx6_1!$A:$Z,11,0)),0,VLOOKUP($U81,[1]BEx6_1!$A:$Z,11,0))</f>
        <v>1081.8550804900001</v>
      </c>
      <c r="N81" s="38">
        <f t="shared" si="11"/>
        <v>24.267999792438228</v>
      </c>
      <c r="O81" s="23">
        <f t="shared" si="12"/>
        <v>9643.2860747099985</v>
      </c>
      <c r="P81" s="24">
        <f t="shared" si="12"/>
        <v>0</v>
      </c>
      <c r="Q81" s="24">
        <f t="shared" si="12"/>
        <v>158.51346792999999</v>
      </c>
      <c r="R81" s="25">
        <f t="shared" si="12"/>
        <v>158.51346792999999</v>
      </c>
      <c r="S81" s="29">
        <f t="shared" si="12"/>
        <v>4744.0092622100001</v>
      </c>
      <c r="T81" s="30">
        <f t="shared" si="13"/>
        <v>49.194944808817844</v>
      </c>
      <c r="U81" s="31" t="s">
        <v>87</v>
      </c>
      <c r="V81" s="32" t="str">
        <f t="shared" si="14"/>
        <v/>
      </c>
      <c r="W81" s="33"/>
    </row>
    <row r="82" spans="1:23" ht="21.75" thickBot="1">
      <c r="A82" s="41" t="s">
        <v>5</v>
      </c>
      <c r="B82" s="42"/>
      <c r="C82" s="43">
        <f>SUM(C6:C81)</f>
        <v>115477.22328209001</v>
      </c>
      <c r="D82" s="44">
        <f t="shared" ref="D82:G82" si="15">SUM(D6:D81)</f>
        <v>0</v>
      </c>
      <c r="E82" s="44">
        <f t="shared" si="15"/>
        <v>538.20311140999979</v>
      </c>
      <c r="F82" s="45">
        <f t="shared" si="15"/>
        <v>538.20311140999979</v>
      </c>
      <c r="G82" s="46">
        <f t="shared" si="15"/>
        <v>59633.879337350023</v>
      </c>
      <c r="H82" s="47">
        <f t="shared" si="9"/>
        <v>51.641248068179834</v>
      </c>
      <c r="I82" s="48">
        <f>SUM(I6:I81)</f>
        <v>186845.32282868004</v>
      </c>
      <c r="J82" s="44">
        <f t="shared" ref="J82:M82" si="16">SUM(J6:J81)</f>
        <v>0</v>
      </c>
      <c r="K82" s="44">
        <f t="shared" si="16"/>
        <v>22564.407292139989</v>
      </c>
      <c r="L82" s="45">
        <f t="shared" si="16"/>
        <v>22564.407292139989</v>
      </c>
      <c r="M82" s="46">
        <f t="shared" si="16"/>
        <v>15146.812305180001</v>
      </c>
      <c r="N82" s="49">
        <f t="shared" si="11"/>
        <v>8.1066050120335262</v>
      </c>
      <c r="O82" s="48">
        <f>SUM(O6:O81)</f>
        <v>302322.54611076997</v>
      </c>
      <c r="P82" s="50">
        <f t="shared" ref="P82:S82" si="17">SUM(P6:P81)</f>
        <v>0</v>
      </c>
      <c r="Q82" s="50">
        <f t="shared" si="17"/>
        <v>23102.610403550007</v>
      </c>
      <c r="R82" s="45">
        <f t="shared" si="17"/>
        <v>23102.610403550007</v>
      </c>
      <c r="S82" s="46">
        <f t="shared" si="17"/>
        <v>74780.691642530015</v>
      </c>
      <c r="T82" s="49">
        <f t="shared" si="13"/>
        <v>24.735400189151164</v>
      </c>
      <c r="U82" s="51"/>
    </row>
    <row r="83" spans="1:23" ht="21">
      <c r="A83" s="52"/>
      <c r="B83" s="53" t="str">
        <f>'[1]2. กระทรวง'!B32</f>
        <v>หมายเหตุ : 1. ข้อมูลเบื้องต้น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5"/>
      <c r="N83" s="54"/>
      <c r="O83" s="54"/>
      <c r="P83" s="54"/>
      <c r="Q83" s="54"/>
      <c r="R83" s="54"/>
      <c r="S83" s="54"/>
      <c r="T83" s="54"/>
      <c r="U83" s="51"/>
    </row>
    <row r="84" spans="1:23" ht="21">
      <c r="A84" s="56"/>
      <c r="B84" s="53" t="str">
        <f>'[1]2. กระทรวง'!B34</f>
        <v>ที่มา : ระบบการบริหารการเงินการคลังภาครัฐแบบอิเล็กทรอนิกส์ (GFMIS)</v>
      </c>
      <c r="C84" s="57"/>
      <c r="D84" s="57"/>
      <c r="E84" s="57"/>
      <c r="F84" s="57"/>
      <c r="G84" s="58"/>
      <c r="H84" s="57"/>
      <c r="I84" s="58"/>
      <c r="J84" s="58"/>
      <c r="K84" s="58"/>
      <c r="L84" s="58"/>
      <c r="M84" s="58"/>
      <c r="N84" s="58"/>
      <c r="O84" s="59"/>
      <c r="P84" s="59"/>
      <c r="Q84" s="59"/>
      <c r="R84" s="59"/>
      <c r="S84" s="60"/>
      <c r="T84" s="61"/>
      <c r="U84" s="51"/>
    </row>
    <row r="85" spans="1:23" ht="21">
      <c r="A85" s="56"/>
      <c r="B85" s="53" t="str">
        <f>'[1]2. กระทรวง'!B35</f>
        <v>รวบรวม : กรมบัญชีกลาง</v>
      </c>
      <c r="C85" s="57"/>
      <c r="D85" s="57"/>
      <c r="E85" s="57"/>
      <c r="F85" s="57"/>
      <c r="G85" s="58"/>
      <c r="H85" s="57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62"/>
      <c r="T85" s="62"/>
    </row>
    <row r="86" spans="1:23" ht="21">
      <c r="A86" s="56"/>
      <c r="B86" s="53" t="str">
        <f>'[1]2. กระทรวง'!B36</f>
        <v>ข้อมูล ณ วันที่ 19 พฤศจิกายน 2564</v>
      </c>
      <c r="C86" s="62"/>
      <c r="D86" s="62"/>
      <c r="E86" s="62"/>
      <c r="F86" s="62"/>
      <c r="G86" s="63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spans="1:23" ht="21">
      <c r="B87" s="53"/>
      <c r="C87" s="3"/>
      <c r="D87" s="3"/>
      <c r="E87" s="3"/>
      <c r="F87" s="3"/>
      <c r="G87" s="6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23" ht="21">
      <c r="B88" s="3"/>
      <c r="C88" s="66" t="s">
        <v>88</v>
      </c>
      <c r="D88" s="66"/>
      <c r="E88" s="66"/>
      <c r="F88" s="66"/>
      <c r="G88" s="65"/>
      <c r="H88" s="3"/>
      <c r="I88" s="3"/>
      <c r="J88" s="3"/>
      <c r="K88" s="3"/>
      <c r="L88" s="3"/>
      <c r="M88" s="3"/>
      <c r="N88" s="66" t="s">
        <v>89</v>
      </c>
      <c r="O88" s="67">
        <f>O82-[1]BEx6_1!M64</f>
        <v>0</v>
      </c>
      <c r="P88" s="67"/>
      <c r="Q88" s="67">
        <f>Q82-[1]BEx6_1!O64</f>
        <v>0</v>
      </c>
      <c r="R88" s="67"/>
      <c r="S88" s="67">
        <f>S82-[1]BEx6_1!P64</f>
        <v>0</v>
      </c>
      <c r="T88" s="67"/>
    </row>
    <row r="89" spans="1:23" ht="21">
      <c r="B89" s="3"/>
      <c r="C89" s="3"/>
      <c r="D89" s="3"/>
      <c r="E89" s="3"/>
      <c r="F89" s="3"/>
      <c r="G89" s="65"/>
      <c r="H89" s="3"/>
      <c r="I89" s="68" t="s">
        <v>88</v>
      </c>
      <c r="J89" s="68"/>
      <c r="K89" s="68"/>
      <c r="L89" s="68"/>
      <c r="M89" s="3"/>
      <c r="N89" s="3"/>
      <c r="O89" s="67"/>
      <c r="P89" s="67"/>
      <c r="Q89" s="67"/>
      <c r="R89" s="67"/>
      <c r="S89" s="67"/>
    </row>
    <row r="90" spans="1:23" ht="21">
      <c r="B90" s="3"/>
      <c r="C90" s="3"/>
      <c r="D90" s="3"/>
      <c r="E90" s="3"/>
      <c r="F90" s="3"/>
      <c r="G90" s="6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69"/>
    </row>
    <row r="91" spans="1:23" ht="21">
      <c r="B91" s="3"/>
      <c r="C91" s="3"/>
      <c r="D91" s="3"/>
      <c r="E91" s="3"/>
      <c r="F91" s="3"/>
      <c r="G91" s="6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23" ht="21">
      <c r="B92" s="3"/>
      <c r="C92" s="3"/>
      <c r="D92" s="3"/>
      <c r="E92" s="3"/>
      <c r="F92" s="3"/>
      <c r="G92" s="6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23" ht="21">
      <c r="B93" s="3"/>
      <c r="C93" s="3"/>
      <c r="D93" s="3"/>
      <c r="E93" s="3"/>
      <c r="F93" s="3"/>
      <c r="G93" s="6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23" ht="21">
      <c r="B94" s="3"/>
      <c r="C94" s="3"/>
      <c r="D94" s="3"/>
      <c r="E94" s="3"/>
      <c r="F94" s="3"/>
      <c r="G94" s="6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3" ht="21">
      <c r="B95" s="3"/>
      <c r="C95" s="3"/>
      <c r="D95" s="3"/>
      <c r="E95" s="3"/>
      <c r="F95" s="3"/>
      <c r="G95" s="6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23" ht="21">
      <c r="B96" s="3"/>
      <c r="C96" s="3"/>
      <c r="D96" s="3"/>
      <c r="E96" s="3"/>
      <c r="F96" s="3"/>
      <c r="G96" s="6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21">
      <c r="B97" s="3"/>
      <c r="C97" s="3"/>
      <c r="D97" s="3"/>
      <c r="E97" s="3"/>
      <c r="F97" s="3"/>
      <c r="G97" s="6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21">
      <c r="B98" s="3"/>
      <c r="C98" s="3"/>
      <c r="D98" s="3"/>
      <c r="E98" s="3"/>
      <c r="F98" s="3"/>
      <c r="G98" s="6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21">
      <c r="B99" s="3"/>
      <c r="C99" s="3"/>
      <c r="D99" s="3"/>
      <c r="E99" s="3"/>
      <c r="F99" s="3"/>
      <c r="G99" s="6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21">
      <c r="B100" s="3"/>
      <c r="C100" s="3"/>
      <c r="D100" s="3"/>
      <c r="E100" s="3"/>
      <c r="F100" s="3"/>
      <c r="G100" s="6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21">
      <c r="B101" s="3"/>
      <c r="C101" s="3"/>
      <c r="D101" s="3"/>
      <c r="E101" s="3"/>
      <c r="F101" s="3"/>
      <c r="G101" s="6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21">
      <c r="B102" s="3"/>
      <c r="C102" s="3"/>
      <c r="D102" s="3"/>
      <c r="E102" s="3"/>
      <c r="F102" s="3"/>
      <c r="G102" s="6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21">
      <c r="G103" s="6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21">
      <c r="G104" s="6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21">
      <c r="G105" s="6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21">
      <c r="G106" s="6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21">
      <c r="G107" s="6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21">
      <c r="G108" s="6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21">
      <c r="G109" s="6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21">
      <c r="G110" s="6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21">
      <c r="G111" s="6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21">
      <c r="G112" s="6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7:18" ht="21">
      <c r="G113" s="6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7:18" ht="21">
      <c r="G114" s="6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7:18" ht="21">
      <c r="G115" s="6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7:18" ht="21">
      <c r="G116" s="6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7:18" ht="21">
      <c r="G117" s="6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7:18" ht="21">
      <c r="G118" s="6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7:18" ht="21">
      <c r="G119" s="6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7:18" ht="21">
      <c r="G120" s="6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7:18" ht="21">
      <c r="G121" s="6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7:18" ht="21">
      <c r="G122" s="6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7:18" ht="21">
      <c r="G123" s="6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7:18" ht="21">
      <c r="G124" s="6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7:18" ht="21">
      <c r="G125" s="6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7:18" ht="21">
      <c r="G126" s="6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7:18" ht="21">
      <c r="G127" s="6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7:18" ht="21">
      <c r="G128" s="6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7:18" ht="21">
      <c r="G129" s="6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7:18" ht="21">
      <c r="G130" s="6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7:18" ht="21">
      <c r="G131" s="6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7:18" ht="21">
      <c r="G132" s="6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7:18" ht="21">
      <c r="G133" s="6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7:18" ht="21">
      <c r="G134" s="6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</sheetData>
  <mergeCells count="9">
    <mergeCell ref="A82:B82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A6:A81">
    <cfRule type="expression" dxfId="5" priority="2">
      <formula>$T6=100</formula>
    </cfRule>
  </conditionalFormatting>
  <conditionalFormatting sqref="T6:T81">
    <cfRule type="dataBar" priority="3">
      <dataBar>
        <cfvo type="num" val="0"/>
        <cfvo type="num" val="100"/>
        <color rgb="FF008AEF"/>
      </dataBar>
    </cfRule>
    <cfRule type="top10" dxfId="4" priority="4" rank="3"/>
    <cfRule type="top10" dxfId="3" priority="5" bottom="1" rank="3"/>
  </conditionalFormatting>
  <conditionalFormatting sqref="A6:A81">
    <cfRule type="top10" dxfId="2" priority="6" rank="3"/>
    <cfRule type="top10" dxfId="1" priority="7" bottom="1" rank="3"/>
  </conditionalFormatting>
  <conditionalFormatting sqref="B6:B81">
    <cfRule type="expression" dxfId="0" priority="1">
      <formula>OR($A6=1,$A6=2,$A6=3)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13.ส่วนกลางจัดสรรให้จังหวัด</vt:lpstr>
      <vt:lpstr>'13.ส่วนกลางจัดสรรให้จังหวัด'!Print_Area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2021-11-22T08:44:08Z</dcterms:created>
  <dcterms:modified xsi:type="dcterms:W3CDTF">2021-11-22T08:44:19Z</dcterms:modified>
</cp:coreProperties>
</file>