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4\"/>
    </mc:Choice>
  </mc:AlternateContent>
  <xr:revisionPtr revIDLastSave="0" documentId="8_{A3E3DA4B-1BC0-4F52-87C9-C571C6B8AB44}" xr6:coauthVersionLast="47" xr6:coauthVersionMax="47" xr10:uidLastSave="{00000000-0000-0000-0000-000000000000}"/>
  <bookViews>
    <workbookView xWindow="-120" yWindow="-120" windowWidth="29040" windowHeight="15840" xr2:uid="{DEE47DBB-DB5D-4A30-AB37-3F795A9FD981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H29" i="1" s="1"/>
  <c r="X29" i="1" s="1"/>
  <c r="E29" i="1"/>
  <c r="U29" i="1" s="1"/>
  <c r="D29" i="1"/>
  <c r="T29" i="1" s="1"/>
  <c r="C29" i="1"/>
  <c r="S29" i="1" s="1"/>
  <c r="B29" i="1"/>
  <c r="R28" i="1"/>
  <c r="Q28" i="1"/>
  <c r="O28" i="1"/>
  <c r="N28" i="1"/>
  <c r="P28" i="1" s="1"/>
  <c r="M28" i="1"/>
  <c r="L28" i="1"/>
  <c r="K28" i="1"/>
  <c r="I28" i="1"/>
  <c r="Y28" i="1" s="1"/>
  <c r="Z28" i="1" s="1"/>
  <c r="G28" i="1"/>
  <c r="W28" i="1" s="1"/>
  <c r="F28" i="1"/>
  <c r="H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H26" i="1" s="1"/>
  <c r="X26" i="1" s="1"/>
  <c r="E26" i="1"/>
  <c r="U26" i="1" s="1"/>
  <c r="D26" i="1"/>
  <c r="T26" i="1" s="1"/>
  <c r="C26" i="1"/>
  <c r="S26" i="1" s="1"/>
  <c r="B26" i="1"/>
  <c r="Q25" i="1"/>
  <c r="R25" i="1" s="1"/>
  <c r="O25" i="1"/>
  <c r="P25" i="1" s="1"/>
  <c r="N25" i="1"/>
  <c r="M25" i="1"/>
  <c r="L25" i="1"/>
  <c r="K25" i="1"/>
  <c r="I25" i="1"/>
  <c r="J25" i="1" s="1"/>
  <c r="G25" i="1"/>
  <c r="H25" i="1" s="1"/>
  <c r="X25" i="1" s="1"/>
  <c r="F25" i="1"/>
  <c r="V25" i="1" s="1"/>
  <c r="E25" i="1"/>
  <c r="U25" i="1" s="1"/>
  <c r="D25" i="1"/>
  <c r="T25" i="1" s="1"/>
  <c r="C25" i="1"/>
  <c r="S25" i="1" s="1"/>
  <c r="B25" i="1"/>
  <c r="Q24" i="1"/>
  <c r="R24" i="1" s="1"/>
  <c r="P24" i="1"/>
  <c r="O24" i="1"/>
  <c r="N24" i="1"/>
  <c r="M24" i="1"/>
  <c r="L24" i="1"/>
  <c r="K24" i="1"/>
  <c r="I24" i="1"/>
  <c r="J24" i="1" s="1"/>
  <c r="H24" i="1"/>
  <c r="X24" i="1" s="1"/>
  <c r="G24" i="1"/>
  <c r="W24" i="1" s="1"/>
  <c r="F24" i="1"/>
  <c r="V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J23" i="1" s="1"/>
  <c r="G23" i="1"/>
  <c r="H23" i="1" s="1"/>
  <c r="X23" i="1" s="1"/>
  <c r="F23" i="1"/>
  <c r="V23" i="1" s="1"/>
  <c r="E23" i="1"/>
  <c r="U23" i="1" s="1"/>
  <c r="D23" i="1"/>
  <c r="T23" i="1" s="1"/>
  <c r="C23" i="1"/>
  <c r="S23" i="1" s="1"/>
  <c r="B23" i="1"/>
  <c r="R22" i="1"/>
  <c r="Q22" i="1"/>
  <c r="P22" i="1"/>
  <c r="O22" i="1"/>
  <c r="N22" i="1"/>
  <c r="M22" i="1"/>
  <c r="L22" i="1"/>
  <c r="K22" i="1"/>
  <c r="J22" i="1"/>
  <c r="I22" i="1"/>
  <c r="Y22" i="1" s="1"/>
  <c r="G22" i="1"/>
  <c r="W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J21" i="1" s="1"/>
  <c r="G21" i="1"/>
  <c r="W21" i="1" s="1"/>
  <c r="F21" i="1"/>
  <c r="H21" i="1" s="1"/>
  <c r="E21" i="1"/>
  <c r="U21" i="1" s="1"/>
  <c r="D21" i="1"/>
  <c r="T21" i="1" s="1"/>
  <c r="C21" i="1"/>
  <c r="S21" i="1" s="1"/>
  <c r="B21" i="1"/>
  <c r="R20" i="1"/>
  <c r="Q20" i="1"/>
  <c r="O20" i="1"/>
  <c r="N20" i="1"/>
  <c r="P20" i="1" s="1"/>
  <c r="M20" i="1"/>
  <c r="L20" i="1"/>
  <c r="K20" i="1"/>
  <c r="I20" i="1"/>
  <c r="Y20" i="1" s="1"/>
  <c r="Z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H19" i="1" s="1"/>
  <c r="X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J18" i="1" s="1"/>
  <c r="G18" i="1"/>
  <c r="W18" i="1" s="1"/>
  <c r="F18" i="1"/>
  <c r="H18" i="1" s="1"/>
  <c r="E18" i="1"/>
  <c r="U18" i="1" s="1"/>
  <c r="D18" i="1"/>
  <c r="T18" i="1" s="1"/>
  <c r="C18" i="1"/>
  <c r="S18" i="1" s="1"/>
  <c r="B18" i="1"/>
  <c r="Q17" i="1"/>
  <c r="R17" i="1" s="1"/>
  <c r="O17" i="1"/>
  <c r="P17" i="1" s="1"/>
  <c r="N17" i="1"/>
  <c r="M17" i="1"/>
  <c r="L17" i="1"/>
  <c r="K17" i="1"/>
  <c r="I17" i="1"/>
  <c r="J17" i="1" s="1"/>
  <c r="G17" i="1"/>
  <c r="H17" i="1" s="1"/>
  <c r="F17" i="1"/>
  <c r="V17" i="1" s="1"/>
  <c r="E17" i="1"/>
  <c r="U17" i="1" s="1"/>
  <c r="D17" i="1"/>
  <c r="T17" i="1" s="1"/>
  <c r="C17" i="1"/>
  <c r="S17" i="1" s="1"/>
  <c r="B17" i="1"/>
  <c r="Q16" i="1"/>
  <c r="R16" i="1" s="1"/>
  <c r="P16" i="1"/>
  <c r="O16" i="1"/>
  <c r="N16" i="1"/>
  <c r="M16" i="1"/>
  <c r="L16" i="1"/>
  <c r="K16" i="1"/>
  <c r="I16" i="1"/>
  <c r="J16" i="1" s="1"/>
  <c r="H16" i="1"/>
  <c r="X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J15" i="1" s="1"/>
  <c r="G15" i="1"/>
  <c r="H15" i="1" s="1"/>
  <c r="F15" i="1"/>
  <c r="V15" i="1" s="1"/>
  <c r="E15" i="1"/>
  <c r="U15" i="1" s="1"/>
  <c r="D15" i="1"/>
  <c r="T15" i="1" s="1"/>
  <c r="C15" i="1"/>
  <c r="S15" i="1" s="1"/>
  <c r="B15" i="1"/>
  <c r="R14" i="1"/>
  <c r="Q14" i="1"/>
  <c r="P14" i="1"/>
  <c r="O14" i="1"/>
  <c r="N14" i="1"/>
  <c r="M14" i="1"/>
  <c r="L14" i="1"/>
  <c r="K14" i="1"/>
  <c r="J14" i="1"/>
  <c r="I14" i="1"/>
  <c r="Y14" i="1" s="1"/>
  <c r="Z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O13" i="1"/>
  <c r="N13" i="1"/>
  <c r="P13" i="1" s="1"/>
  <c r="M13" i="1"/>
  <c r="L13" i="1"/>
  <c r="K13" i="1"/>
  <c r="I13" i="1"/>
  <c r="J13" i="1" s="1"/>
  <c r="G13" i="1"/>
  <c r="W13" i="1" s="1"/>
  <c r="F13" i="1"/>
  <c r="H13" i="1" s="1"/>
  <c r="X13" i="1" s="1"/>
  <c r="E13" i="1"/>
  <c r="U13" i="1" s="1"/>
  <c r="D13" i="1"/>
  <c r="T13" i="1" s="1"/>
  <c r="C13" i="1"/>
  <c r="S13" i="1" s="1"/>
  <c r="B13" i="1"/>
  <c r="R12" i="1"/>
  <c r="Q12" i="1"/>
  <c r="O12" i="1"/>
  <c r="N12" i="1"/>
  <c r="P12" i="1" s="1"/>
  <c r="M12" i="1"/>
  <c r="L12" i="1"/>
  <c r="K12" i="1"/>
  <c r="I12" i="1"/>
  <c r="Y12" i="1" s="1"/>
  <c r="G12" i="1"/>
  <c r="W12" i="1" s="1"/>
  <c r="F12" i="1"/>
  <c r="H12" i="1" s="1"/>
  <c r="E12" i="1"/>
  <c r="U12" i="1" s="1"/>
  <c r="D12" i="1"/>
  <c r="T12" i="1" s="1"/>
  <c r="C12" i="1"/>
  <c r="S12" i="1" s="1"/>
  <c r="B12" i="1"/>
  <c r="Q11" i="1"/>
  <c r="R11" i="1" s="1"/>
  <c r="O11" i="1"/>
  <c r="N11" i="1"/>
  <c r="P11" i="1" s="1"/>
  <c r="M11" i="1"/>
  <c r="L11" i="1"/>
  <c r="K11" i="1"/>
  <c r="I11" i="1"/>
  <c r="J11" i="1" s="1"/>
  <c r="G11" i="1"/>
  <c r="W11" i="1" s="1"/>
  <c r="F11" i="1"/>
  <c r="H11" i="1" s="1"/>
  <c r="E11" i="1"/>
  <c r="U11" i="1" s="1"/>
  <c r="D11" i="1"/>
  <c r="T11" i="1" s="1"/>
  <c r="C11" i="1"/>
  <c r="S11" i="1" s="1"/>
  <c r="B11" i="1"/>
  <c r="Q10" i="1"/>
  <c r="R10" i="1" s="1"/>
  <c r="O10" i="1"/>
  <c r="N10" i="1"/>
  <c r="P10" i="1" s="1"/>
  <c r="M10" i="1"/>
  <c r="L10" i="1"/>
  <c r="K10" i="1"/>
  <c r="I10" i="1"/>
  <c r="J10" i="1" s="1"/>
  <c r="G10" i="1"/>
  <c r="W10" i="1" s="1"/>
  <c r="F10" i="1"/>
  <c r="H10" i="1" s="1"/>
  <c r="X10" i="1" s="1"/>
  <c r="E10" i="1"/>
  <c r="U10" i="1" s="1"/>
  <c r="D10" i="1"/>
  <c r="T10" i="1" s="1"/>
  <c r="C10" i="1"/>
  <c r="S10" i="1" s="1"/>
  <c r="B10" i="1"/>
  <c r="R9" i="1"/>
  <c r="Q9" i="1"/>
  <c r="O9" i="1"/>
  <c r="P9" i="1" s="1"/>
  <c r="N9" i="1"/>
  <c r="M9" i="1"/>
  <c r="L9" i="1"/>
  <c r="K9" i="1"/>
  <c r="I9" i="1"/>
  <c r="J9" i="1" s="1"/>
  <c r="G9" i="1"/>
  <c r="H9" i="1" s="1"/>
  <c r="X9" i="1" s="1"/>
  <c r="F9" i="1"/>
  <c r="V9" i="1" s="1"/>
  <c r="E9" i="1"/>
  <c r="U9" i="1" s="1"/>
  <c r="D9" i="1"/>
  <c r="T9" i="1" s="1"/>
  <c r="C9" i="1"/>
  <c r="S9" i="1" s="1"/>
  <c r="B9" i="1"/>
  <c r="Q8" i="1"/>
  <c r="R8" i="1" s="1"/>
  <c r="P8" i="1"/>
  <c r="O8" i="1"/>
  <c r="N8" i="1"/>
  <c r="M8" i="1"/>
  <c r="L8" i="1"/>
  <c r="K8" i="1"/>
  <c r="I8" i="1"/>
  <c r="J8" i="1" s="1"/>
  <c r="H8" i="1"/>
  <c r="X8" i="1" s="1"/>
  <c r="G8" i="1"/>
  <c r="W8" i="1" s="1"/>
  <c r="F8" i="1"/>
  <c r="V8" i="1" s="1"/>
  <c r="E8" i="1"/>
  <c r="U8" i="1" s="1"/>
  <c r="D8" i="1"/>
  <c r="T8" i="1" s="1"/>
  <c r="C8" i="1"/>
  <c r="S8" i="1" s="1"/>
  <c r="B8" i="1"/>
  <c r="Q7" i="1"/>
  <c r="R7" i="1" s="1"/>
  <c r="O7" i="1"/>
  <c r="P7" i="1" s="1"/>
  <c r="N7" i="1"/>
  <c r="M7" i="1"/>
  <c r="L7" i="1"/>
  <c r="K7" i="1"/>
  <c r="I7" i="1"/>
  <c r="J7" i="1" s="1"/>
  <c r="G7" i="1"/>
  <c r="H7" i="1" s="1"/>
  <c r="X7" i="1" s="1"/>
  <c r="F7" i="1"/>
  <c r="V7" i="1" s="1"/>
  <c r="E7" i="1"/>
  <c r="U7" i="1" s="1"/>
  <c r="D7" i="1"/>
  <c r="T7" i="1" s="1"/>
  <c r="C7" i="1"/>
  <c r="S7" i="1" s="1"/>
  <c r="B7" i="1"/>
  <c r="R6" i="1"/>
  <c r="Q6" i="1"/>
  <c r="Q30" i="1" s="1"/>
  <c r="R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I6" i="1"/>
  <c r="Y6" i="1" s="1"/>
  <c r="G6" i="1"/>
  <c r="W6" i="1" s="1"/>
  <c r="F6" i="1"/>
  <c r="V6" i="1" s="1"/>
  <c r="E6" i="1"/>
  <c r="U6" i="1" s="1"/>
  <c r="D6" i="1"/>
  <c r="T6" i="1" s="1"/>
  <c r="C6" i="1"/>
  <c r="S6" i="1" s="1"/>
  <c r="B6" i="1"/>
  <c r="Z6" i="1" l="1"/>
  <c r="X27" i="1"/>
  <c r="X12" i="1"/>
  <c r="X17" i="1"/>
  <c r="S30" i="1"/>
  <c r="S37" i="1" s="1"/>
  <c r="Z12" i="1"/>
  <c r="T30" i="1"/>
  <c r="T37" i="1" s="1"/>
  <c r="X11" i="1"/>
  <c r="Z22" i="1"/>
  <c r="U30" i="1"/>
  <c r="P30" i="1"/>
  <c r="X15" i="1"/>
  <c r="X18" i="1"/>
  <c r="X21" i="1"/>
  <c r="X28" i="1"/>
  <c r="H6" i="1"/>
  <c r="P6" i="1"/>
  <c r="W7" i="1"/>
  <c r="W30" i="1" s="1"/>
  <c r="J12" i="1"/>
  <c r="Y13" i="1"/>
  <c r="Z13" i="1" s="1"/>
  <c r="H14" i="1"/>
  <c r="X14" i="1" s="1"/>
  <c r="W15" i="1"/>
  <c r="J20" i="1"/>
  <c r="Y21" i="1"/>
  <c r="Z21" i="1" s="1"/>
  <c r="H22" i="1"/>
  <c r="X22" i="1" s="1"/>
  <c r="W23" i="1"/>
  <c r="J28" i="1"/>
  <c r="Y29" i="1"/>
  <c r="Z29" i="1" s="1"/>
  <c r="I30" i="1"/>
  <c r="J30" i="1" s="1"/>
  <c r="Y7" i="1"/>
  <c r="Z7" i="1" s="1"/>
  <c r="W9" i="1"/>
  <c r="V10" i="1"/>
  <c r="Y15" i="1"/>
  <c r="Z15" i="1" s="1"/>
  <c r="W17" i="1"/>
  <c r="V18" i="1"/>
  <c r="Y23" i="1"/>
  <c r="Z23" i="1" s="1"/>
  <c r="W25" i="1"/>
  <c r="V26" i="1"/>
  <c r="C30" i="1"/>
  <c r="Y8" i="1"/>
  <c r="Z8" i="1" s="1"/>
  <c r="V11" i="1"/>
  <c r="V30" i="1" s="1"/>
  <c r="Y16" i="1"/>
  <c r="Z16" i="1" s="1"/>
  <c r="V19" i="1"/>
  <c r="Y24" i="1"/>
  <c r="Z24" i="1" s="1"/>
  <c r="V27" i="1"/>
  <c r="D30" i="1"/>
  <c r="Y9" i="1"/>
  <c r="Z9" i="1" s="1"/>
  <c r="V12" i="1"/>
  <c r="Y17" i="1"/>
  <c r="Z17" i="1" s="1"/>
  <c r="V20" i="1"/>
  <c r="Y25" i="1"/>
  <c r="Z25" i="1" s="1"/>
  <c r="V28" i="1"/>
  <c r="E30" i="1"/>
  <c r="Y10" i="1"/>
  <c r="Z10" i="1" s="1"/>
  <c r="V13" i="1"/>
  <c r="Y18" i="1"/>
  <c r="Z18" i="1" s="1"/>
  <c r="V21" i="1"/>
  <c r="Y26" i="1"/>
  <c r="Z26" i="1" s="1"/>
  <c r="V29" i="1"/>
  <c r="F30" i="1"/>
  <c r="Y11" i="1"/>
  <c r="Z11" i="1" s="1"/>
  <c r="Y19" i="1"/>
  <c r="Z19" i="1" s="1"/>
  <c r="Y27" i="1"/>
  <c r="Z27" i="1" s="1"/>
  <c r="G30" i="1"/>
  <c r="H30" i="1" l="1"/>
  <c r="X6" i="1"/>
  <c r="X30" i="1" s="1"/>
  <c r="X37" i="1" s="1"/>
  <c r="Y30" i="1"/>
  <c r="Y37" i="1" l="1"/>
  <c r="Z30" i="1"/>
</calcChain>
</file>

<file path=xl/sharedStrings.xml><?xml version="1.0" encoding="utf-8"?>
<sst xmlns="http://schemas.openxmlformats.org/spreadsheetml/2006/main" count="62" uniqueCount="46">
  <si>
    <t>ผลการเบิกจ่ายเงินงบประมาณประจำปี 2564 ตั้งแต่ต้นปีงบประมาณ จนถึงสิ้นเดือน กันยายน</t>
  </si>
  <si>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</si>
  <si>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</si>
  <si>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</si>
  <si>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</si>
  <si>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</si>
  <si>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</si>
  <si>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</si>
  <si>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</si>
  <si>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</si>
  <si>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</si>
  <si>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</si>
  <si>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</si>
  <si>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</si>
  <si>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</si>
  <si>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</si>
  <si>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</si>
  <si>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05</t>
  </si>
  <si>
    <t>11</t>
  </si>
  <si>
    <t>01</t>
  </si>
  <si>
    <t>27</t>
  </si>
  <si>
    <t>13</t>
  </si>
  <si>
    <t>02</t>
  </si>
  <si>
    <t>18</t>
  </si>
  <si>
    <t>08</t>
  </si>
  <si>
    <t>09</t>
  </si>
  <si>
    <t>07</t>
  </si>
  <si>
    <t>12</t>
  </si>
  <si>
    <t>25</t>
  </si>
  <si>
    <t>22</t>
  </si>
  <si>
    <t>15</t>
  </si>
  <si>
    <t>04</t>
  </si>
  <si>
    <t>16</t>
  </si>
  <si>
    <t>23</t>
  </si>
  <si>
    <t>21</t>
  </si>
  <si>
    <t>20</t>
  </si>
  <si>
    <t>06</t>
  </si>
  <si>
    <t>03</t>
  </si>
  <si>
    <t>17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</si>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</sst>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Font="1" applyFill="1" applyBorder="1" applyAlignment="1">
      <alignment vertical="center"/>
    </xf>
    <xf numFmtId="43" fontId="7" fillId="6" borderId="27" xfId="3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9" xfId="3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B0276272-CEFA-447C-B11B-A45DD1126836}"/>
    <cellStyle name="Normal 2" xfId="2" xr:uid="{6BCEE235-97CC-4966-8F38-A223AD55A6C1}"/>
    <cellStyle name="Normal_กระทรวง" xfId="5" xr:uid="{6C12D1F1-F620-4B9C-89B3-07E1FCA96DBF}"/>
    <cellStyle name="SAPBEXstdItem" xfId="4" xr:uid="{1E6DEF00-4C19-441E-B3F3-35D7188F6B74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15\2564.09.3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3">
          <cell r="B3" t="str">
            <v>30</v>
          </cell>
          <cell r="C3" t="str">
            <v>กันยายน</v>
          </cell>
          <cell r="D3">
            <v>2564</v>
          </cell>
        </row>
        <row r="5">
          <cell r="B5" t="str">
            <v>30 กันยายน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1/10/2021 01:25:14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1/10/2021 06:57:10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163445.95315851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>* 1,000,000 THB</v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>* 1,000,000 THB</v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1638400.7417882199</v>
          </cell>
          <cell r="D67">
            <v>1638400.74088822</v>
          </cell>
          <cell r="E67">
            <v>0</v>
          </cell>
          <cell r="F67">
            <v>5520.71651286</v>
          </cell>
          <cell r="G67">
            <v>21996.000101140002</v>
          </cell>
          <cell r="H67">
            <v>1600760.85534717</v>
          </cell>
          <cell r="I67">
            <v>97.70264469</v>
          </cell>
          <cell r="J67">
            <v>529655.14395121997</v>
          </cell>
          <cell r="K67">
            <v>529264.28475122002</v>
          </cell>
          <cell r="L67">
            <v>0</v>
          </cell>
          <cell r="M67">
            <v>37977.795123809999</v>
          </cell>
          <cell r="N67">
            <v>97951.441420699994</v>
          </cell>
          <cell r="O67">
            <v>387678.16870873002</v>
          </cell>
          <cell r="P67">
            <v>73.194449848000005</v>
          </cell>
          <cell r="Q67">
            <v>2168055.8857394401</v>
          </cell>
          <cell r="R67">
            <v>2167665.0256394399</v>
          </cell>
          <cell r="S67">
            <v>0</v>
          </cell>
          <cell r="T67">
            <v>43498.511636670002</v>
          </cell>
          <cell r="U67">
            <v>119947.44152184</v>
          </cell>
          <cell r="V67">
            <v>1988439.0240559001</v>
          </cell>
          <cell r="W67">
            <v>91.715302965000006</v>
          </cell>
          <cell r="X67">
            <v>27516.716614000001</v>
          </cell>
          <cell r="Y67">
            <v>135929.23654451</v>
          </cell>
        </row>
        <row r="68">
          <cell r="A68" t="str">
            <v>05</v>
          </cell>
          <cell r="B68" t="str">
            <v>กท.กทท.และกีฬา</v>
          </cell>
          <cell r="C68">
            <v>4375.3152944000003</v>
          </cell>
          <cell r="D68">
            <v>4375.3152944000003</v>
          </cell>
          <cell r="E68">
            <v>0</v>
          </cell>
          <cell r="F68">
            <v>47.500880000000002</v>
          </cell>
          <cell r="G68">
            <v>243.42765018</v>
          </cell>
          <cell r="H68">
            <v>3952.6956537400001</v>
          </cell>
          <cell r="I68">
            <v>90.340818609999999</v>
          </cell>
          <cell r="J68">
            <v>1760.0814929000001</v>
          </cell>
          <cell r="K68">
            <v>1760.0814929000001</v>
          </cell>
          <cell r="L68">
            <v>0</v>
          </cell>
          <cell r="M68">
            <v>69.943700000000007</v>
          </cell>
          <cell r="N68">
            <v>728.59015351000005</v>
          </cell>
          <cell r="O68">
            <v>938.46088158999999</v>
          </cell>
          <cell r="P68">
            <v>53.319172172999998</v>
          </cell>
          <cell r="Q68">
            <v>6135.3967873000001</v>
          </cell>
          <cell r="R68">
            <v>6135.3967873000001</v>
          </cell>
          <cell r="S68">
            <v>0</v>
          </cell>
          <cell r="T68">
            <v>117.44458</v>
          </cell>
          <cell r="U68">
            <v>972.01780369000005</v>
          </cell>
          <cell r="V68">
            <v>4891.1565353300002</v>
          </cell>
          <cell r="W68">
            <v>79.720296907999995</v>
          </cell>
          <cell r="X68">
            <v>290.92853018</v>
          </cell>
          <cell r="Y68">
            <v>798.53385351000009</v>
          </cell>
        </row>
        <row r="69">
          <cell r="A69" t="str">
            <v>11</v>
          </cell>
          <cell r="B69" t="str">
            <v>กระทรวงดิจิทัลเพื่อฯ</v>
          </cell>
          <cell r="C69">
            <v>5601.4541369600001</v>
          </cell>
          <cell r="D69">
            <v>5601.4541369600001</v>
          </cell>
          <cell r="E69">
            <v>0</v>
          </cell>
          <cell r="F69">
            <v>28.41868917</v>
          </cell>
          <cell r="G69">
            <v>988.67539580000005</v>
          </cell>
          <cell r="H69">
            <v>4494.3162184100001</v>
          </cell>
          <cell r="I69">
            <v>80.234812399000006</v>
          </cell>
          <cell r="J69">
            <v>2702.3897478899999</v>
          </cell>
          <cell r="K69">
            <v>2702.3897478899999</v>
          </cell>
          <cell r="L69">
            <v>0</v>
          </cell>
          <cell r="M69">
            <v>50.177500000000002</v>
          </cell>
          <cell r="N69">
            <v>196.45952829999999</v>
          </cell>
          <cell r="O69">
            <v>2267.6497394899998</v>
          </cell>
          <cell r="P69">
            <v>83.912756895000001</v>
          </cell>
          <cell r="Q69">
            <v>8303.8438848500009</v>
          </cell>
          <cell r="R69">
            <v>8303.8438848500009</v>
          </cell>
          <cell r="S69">
            <v>0</v>
          </cell>
          <cell r="T69">
            <v>78.596189170000002</v>
          </cell>
          <cell r="U69">
            <v>1185.1349241</v>
          </cell>
          <cell r="V69">
            <v>6761.9659578999999</v>
          </cell>
          <cell r="W69">
            <v>81.431756805999996</v>
          </cell>
          <cell r="X69">
            <v>1017.09408497</v>
          </cell>
          <cell r="Y69">
            <v>246.6370283</v>
          </cell>
        </row>
        <row r="70">
          <cell r="A70" t="str">
            <v>01</v>
          </cell>
          <cell r="B70" t="str">
            <v>สำนักนายกรัฐมนตรี</v>
          </cell>
          <cell r="C70">
            <v>26912.055138669999</v>
          </cell>
          <cell r="D70">
            <v>26912.05423867</v>
          </cell>
          <cell r="E70">
            <v>0</v>
          </cell>
          <cell r="F70">
            <v>493.30936995000002</v>
          </cell>
          <cell r="G70">
            <v>2137.85622775</v>
          </cell>
          <cell r="H70">
            <v>23325.517841500001</v>
          </cell>
          <cell r="I70">
            <v>86.673119987999996</v>
          </cell>
          <cell r="J70">
            <v>12373.368423260001</v>
          </cell>
          <cell r="K70">
            <v>12373.368423260001</v>
          </cell>
          <cell r="L70">
            <v>0</v>
          </cell>
          <cell r="M70">
            <v>1526.1099989500001</v>
          </cell>
          <cell r="N70">
            <v>1926.0085446600001</v>
          </cell>
          <cell r="O70">
            <v>8667.1847315199993</v>
          </cell>
          <cell r="P70">
            <v>70.047091746000007</v>
          </cell>
          <cell r="Q70">
            <v>39285.423561930002</v>
          </cell>
          <cell r="R70">
            <v>39285.422661930003</v>
          </cell>
          <cell r="S70">
            <v>0</v>
          </cell>
          <cell r="T70">
            <v>2019.4193689000001</v>
          </cell>
          <cell r="U70">
            <v>4063.8647724100001</v>
          </cell>
          <cell r="V70">
            <v>31992.70257302</v>
          </cell>
          <cell r="W70">
            <v>81.436572835999996</v>
          </cell>
          <cell r="X70">
            <v>2631.1655977</v>
          </cell>
          <cell r="Y70">
            <v>3452.1185436100004</v>
          </cell>
        </row>
        <row r="71">
          <cell r="A71" t="str">
            <v>27</v>
          </cell>
          <cell r="B71" t="str">
            <v>หน่วยงานของรัฐสภา</v>
          </cell>
          <cell r="C71">
            <v>6226.3379111000004</v>
          </cell>
          <cell r="D71">
            <v>6226.3379111000004</v>
          </cell>
          <cell r="E71">
            <v>0</v>
          </cell>
          <cell r="F71">
            <v>16.394121649999999</v>
          </cell>
          <cell r="G71">
            <v>85.212612210000003</v>
          </cell>
          <cell r="H71">
            <v>5550.4858955999998</v>
          </cell>
          <cell r="I71">
            <v>89.145272468000002</v>
          </cell>
          <cell r="J71">
            <v>3380.0060889000001</v>
          </cell>
          <cell r="K71">
            <v>3275.1561889</v>
          </cell>
          <cell r="L71">
            <v>0</v>
          </cell>
          <cell r="M71">
            <v>184.7159</v>
          </cell>
          <cell r="N71">
            <v>783.09753253999997</v>
          </cell>
          <cell r="O71">
            <v>2275.95870681</v>
          </cell>
          <cell r="P71">
            <v>67.335935112000001</v>
          </cell>
          <cell r="Q71">
            <v>9606.3439999999991</v>
          </cell>
          <cell r="R71">
            <v>9501.4940999999999</v>
          </cell>
          <cell r="S71">
            <v>0</v>
          </cell>
          <cell r="T71">
            <v>201.11002164999999</v>
          </cell>
          <cell r="U71">
            <v>868.31014474999995</v>
          </cell>
          <cell r="V71">
            <v>7826.4446024099998</v>
          </cell>
          <cell r="W71">
            <v>81.471625442999994</v>
          </cell>
          <cell r="X71">
            <v>101.60673386000001</v>
          </cell>
          <cell r="Y71">
            <v>967.81343254000001</v>
          </cell>
        </row>
        <row r="72">
          <cell r="A72" t="str">
            <v>13</v>
          </cell>
          <cell r="B72" t="str">
            <v>กระทรวงพาณิชย์</v>
          </cell>
          <cell r="C72">
            <v>5937.3988630200001</v>
          </cell>
          <cell r="D72">
            <v>5937.3988630200001</v>
          </cell>
          <cell r="E72">
            <v>0</v>
          </cell>
          <cell r="F72">
            <v>73.343079799999998</v>
          </cell>
          <cell r="G72">
            <v>494.11699478000003</v>
          </cell>
          <cell r="H72">
            <v>4936.5042839099997</v>
          </cell>
          <cell r="I72">
            <v>83.142540998000001</v>
          </cell>
          <cell r="J72">
            <v>888.14005361</v>
          </cell>
          <cell r="K72">
            <v>888.14005361</v>
          </cell>
          <cell r="L72">
            <v>0</v>
          </cell>
          <cell r="M72">
            <v>73.10272501</v>
          </cell>
          <cell r="N72">
            <v>141.36300245999999</v>
          </cell>
          <cell r="O72">
            <v>662.60577775000002</v>
          </cell>
          <cell r="P72">
            <v>74.606001053</v>
          </cell>
          <cell r="Q72">
            <v>6825.5389166300001</v>
          </cell>
          <cell r="R72">
            <v>6825.5389166300001</v>
          </cell>
          <cell r="S72">
            <v>0</v>
          </cell>
          <cell r="T72">
            <v>146.44580481</v>
          </cell>
          <cell r="U72">
            <v>635.47999723999999</v>
          </cell>
          <cell r="V72">
            <v>5599.1100616599997</v>
          </cell>
          <cell r="W72">
            <v>82.031765257999993</v>
          </cell>
          <cell r="X72">
            <v>567.46007458000008</v>
          </cell>
          <cell r="Y72">
            <v>214.46572746999999</v>
          </cell>
        </row>
        <row r="73">
          <cell r="A73" t="str">
            <v>02</v>
          </cell>
          <cell r="B73" t="str">
            <v>กระทรวงกลาโหม</v>
          </cell>
          <cell r="C73">
            <v>160135.37974912001</v>
          </cell>
          <cell r="D73">
            <v>160135.37974912001</v>
          </cell>
          <cell r="E73">
            <v>0</v>
          </cell>
          <cell r="F73">
            <v>2440.11922628</v>
          </cell>
          <cell r="G73">
            <v>9839.3871692100001</v>
          </cell>
          <cell r="H73">
            <v>146444.11155912001</v>
          </cell>
          <cell r="I73">
            <v>91.450191574000002</v>
          </cell>
          <cell r="J73">
            <v>54395.268650880003</v>
          </cell>
          <cell r="K73">
            <v>54395.268650880003</v>
          </cell>
          <cell r="L73">
            <v>0</v>
          </cell>
          <cell r="M73">
            <v>8871.1484549699999</v>
          </cell>
          <cell r="N73">
            <v>12583.46623627</v>
          </cell>
          <cell r="O73">
            <v>32017.331711309998</v>
          </cell>
          <cell r="P73">
            <v>58.860508469999999</v>
          </cell>
          <cell r="Q73">
            <v>214530.64840000001</v>
          </cell>
          <cell r="R73">
            <v>214530.64840000001</v>
          </cell>
          <cell r="S73">
            <v>0</v>
          </cell>
          <cell r="T73">
            <v>11311.267681249999</v>
          </cell>
          <cell r="U73">
            <v>22422.85340548</v>
          </cell>
          <cell r="V73">
            <v>178461.44327043</v>
          </cell>
          <cell r="W73">
            <v>83.186922056</v>
          </cell>
          <cell r="X73">
            <v>12279.50639549</v>
          </cell>
          <cell r="Y73">
            <v>21454.61469124</v>
          </cell>
        </row>
        <row r="74">
          <cell r="A74" t="str">
            <v>18</v>
          </cell>
          <cell r="B74" t="str">
            <v>กระทรวงวัฒนธรรม</v>
          </cell>
          <cell r="C74">
            <v>5368.2246701699996</v>
          </cell>
          <cell r="D74">
            <v>5368.2246701699996</v>
          </cell>
          <cell r="E74">
            <v>0</v>
          </cell>
          <cell r="F74">
            <v>48.888665000000003</v>
          </cell>
          <cell r="G74">
            <v>247.54448092999999</v>
          </cell>
          <cell r="H74">
            <v>4987.4392020900004</v>
          </cell>
          <cell r="I74">
            <v>92.906677877999996</v>
          </cell>
          <cell r="J74">
            <v>2629.1594370600001</v>
          </cell>
          <cell r="K74">
            <v>2629.1594370600001</v>
          </cell>
          <cell r="L74">
            <v>0</v>
          </cell>
          <cell r="M74">
            <v>136.52634</v>
          </cell>
          <cell r="N74">
            <v>769.83492077000005</v>
          </cell>
          <cell r="O74">
            <v>1703.5763159600001</v>
          </cell>
          <cell r="P74">
            <v>64.795473866999998</v>
          </cell>
          <cell r="Q74">
            <v>7997.3841072300002</v>
          </cell>
          <cell r="R74">
            <v>7997.3841072300002</v>
          </cell>
          <cell r="S74">
            <v>0</v>
          </cell>
          <cell r="T74">
            <v>185.41500500000001</v>
          </cell>
          <cell r="U74">
            <v>1017.3794017</v>
          </cell>
          <cell r="V74">
            <v>6691.0155180499996</v>
          </cell>
          <cell r="W74">
            <v>83.665051325999997</v>
          </cell>
          <cell r="X74">
            <v>296.43314593000002</v>
          </cell>
          <cell r="Y74">
            <v>906.36126077000006</v>
          </cell>
        </row>
        <row r="75">
          <cell r="A75" t="str">
            <v>08</v>
          </cell>
          <cell r="B75" t="str">
            <v>กระทรวงคมนาคม</v>
          </cell>
          <cell r="C75">
            <v>12896.23948737</v>
          </cell>
          <cell r="D75">
            <v>12896.23948737</v>
          </cell>
          <cell r="E75">
            <v>0</v>
          </cell>
          <cell r="F75">
            <v>8.0478739699999995</v>
          </cell>
          <cell r="G75">
            <v>232.39688218000001</v>
          </cell>
          <cell r="H75">
            <v>12521.58626099</v>
          </cell>
          <cell r="I75">
            <v>97.094864540000003</v>
          </cell>
          <cell r="J75">
            <v>177101.88175038999</v>
          </cell>
          <cell r="K75">
            <v>177101.88175038999</v>
          </cell>
          <cell r="L75">
            <v>0</v>
          </cell>
          <cell r="M75">
            <v>1492.85769495</v>
          </cell>
          <cell r="N75">
            <v>22913.686859040001</v>
          </cell>
          <cell r="O75">
            <v>151969.88041315001</v>
          </cell>
          <cell r="P75">
            <v>85.809297400999995</v>
          </cell>
          <cell r="Q75">
            <v>189998.12123776</v>
          </cell>
          <cell r="R75">
            <v>189998.12123776</v>
          </cell>
          <cell r="S75">
            <v>0</v>
          </cell>
          <cell r="T75">
            <v>1500.90556892</v>
          </cell>
          <cell r="U75">
            <v>23146.083741220002</v>
          </cell>
          <cell r="V75">
            <v>164491.46667414001</v>
          </cell>
          <cell r="W75">
            <v>86.575312220000001</v>
          </cell>
          <cell r="X75">
            <v>240.44475615000002</v>
          </cell>
          <cell r="Y75">
            <v>24406.544553989999</v>
          </cell>
        </row>
        <row r="76">
          <cell r="A76" t="str">
            <v>09</v>
          </cell>
          <cell r="B76" t="str">
            <v>กท.ทรัพยากรธรรมชาติฯ</v>
          </cell>
          <cell r="C76">
            <v>17422.086575059999</v>
          </cell>
          <cell r="D76">
            <v>17422.086575059999</v>
          </cell>
          <cell r="E76">
            <v>0</v>
          </cell>
          <cell r="F76">
            <v>8.1501999999999999</v>
          </cell>
          <cell r="G76">
            <v>189.86767695</v>
          </cell>
          <cell r="H76">
            <v>17097.458627929998</v>
          </cell>
          <cell r="I76">
            <v>98.136687327000004</v>
          </cell>
          <cell r="J76">
            <v>11988.14513925</v>
          </cell>
          <cell r="K76">
            <v>11988.14513925</v>
          </cell>
          <cell r="L76">
            <v>0</v>
          </cell>
          <cell r="M76">
            <v>835.48639310999999</v>
          </cell>
          <cell r="N76">
            <v>2550.6613549399999</v>
          </cell>
          <cell r="O76">
            <v>8377.8106178500002</v>
          </cell>
          <cell r="P76">
            <v>69.884127364999998</v>
          </cell>
          <cell r="Q76">
            <v>29410.231714310001</v>
          </cell>
          <cell r="R76">
            <v>29410.231714310001</v>
          </cell>
          <cell r="S76">
            <v>0</v>
          </cell>
          <cell r="T76">
            <v>843.63659311000004</v>
          </cell>
          <cell r="U76">
            <v>2740.5290318900002</v>
          </cell>
          <cell r="V76">
            <v>25475.26924578</v>
          </cell>
          <cell r="W76">
            <v>86.620430240999994</v>
          </cell>
          <cell r="X76">
            <v>198.01787695000002</v>
          </cell>
          <cell r="Y76">
            <v>3386.1477480499998</v>
          </cell>
        </row>
        <row r="77">
          <cell r="A77" t="str">
            <v>07</v>
          </cell>
          <cell r="B77" t="str">
            <v>กท.เกษตรและสหกรณ์</v>
          </cell>
          <cell r="C77">
            <v>38718.051547470001</v>
          </cell>
          <cell r="D77">
            <v>38718.051547470001</v>
          </cell>
          <cell r="E77">
            <v>0</v>
          </cell>
          <cell r="F77">
            <v>119.53162048</v>
          </cell>
          <cell r="G77">
            <v>526.36902083999996</v>
          </cell>
          <cell r="H77">
            <v>37610.281577499998</v>
          </cell>
          <cell r="I77">
            <v>97.138879861999996</v>
          </cell>
          <cell r="J77">
            <v>72128.512326469994</v>
          </cell>
          <cell r="K77">
            <v>71978.512326469994</v>
          </cell>
          <cell r="L77">
            <v>0</v>
          </cell>
          <cell r="M77">
            <v>2356.8812617600001</v>
          </cell>
          <cell r="N77">
            <v>10386.469031479999</v>
          </cell>
          <cell r="O77">
            <v>59036.114397949998</v>
          </cell>
          <cell r="P77">
            <v>81.848512459000005</v>
          </cell>
          <cell r="Q77">
            <v>110846.56387394</v>
          </cell>
          <cell r="R77">
            <v>110696.56387394</v>
          </cell>
          <cell r="S77">
            <v>0</v>
          </cell>
          <cell r="T77">
            <v>2476.4128822399998</v>
          </cell>
          <cell r="U77">
            <v>10912.838052319999</v>
          </cell>
          <cell r="V77">
            <v>96646.395975449996</v>
          </cell>
          <cell r="W77">
            <v>87.189347686999994</v>
          </cell>
          <cell r="X77">
            <v>645.90064131999998</v>
          </cell>
          <cell r="Y77">
            <v>12743.350293239999</v>
          </cell>
        </row>
        <row r="78">
          <cell r="A78" t="str">
            <v>12</v>
          </cell>
          <cell r="B78" t="str">
            <v>กระทรวงพลังงาน</v>
          </cell>
          <cell r="C78">
            <v>1550.46929202</v>
          </cell>
          <cell r="D78">
            <v>1550.46929202</v>
          </cell>
          <cell r="E78">
            <v>0</v>
          </cell>
          <cell r="F78">
            <v>0.1319845</v>
          </cell>
          <cell r="G78">
            <v>34.80937419</v>
          </cell>
          <cell r="H78">
            <v>1477.76686939</v>
          </cell>
          <cell r="I78">
            <v>95.310940822999996</v>
          </cell>
          <cell r="J78">
            <v>737.68430219000004</v>
          </cell>
          <cell r="K78">
            <v>737.68430219000004</v>
          </cell>
          <cell r="L78">
            <v>0</v>
          </cell>
          <cell r="M78">
            <v>4.53076641</v>
          </cell>
          <cell r="N78">
            <v>192.20402539</v>
          </cell>
          <cell r="O78">
            <v>524.16148146</v>
          </cell>
          <cell r="P78">
            <v>71.054986517000003</v>
          </cell>
          <cell r="Q78">
            <v>2288.1535942099999</v>
          </cell>
          <cell r="R78">
            <v>2288.1535942099999</v>
          </cell>
          <cell r="S78">
            <v>0</v>
          </cell>
          <cell r="T78">
            <v>4.6627509099999997</v>
          </cell>
          <cell r="U78">
            <v>227.01339958</v>
          </cell>
          <cell r="V78">
            <v>2001.92835085</v>
          </cell>
          <cell r="W78">
            <v>87.490995181000002</v>
          </cell>
          <cell r="X78">
            <v>34.941358690000001</v>
          </cell>
          <cell r="Y78">
            <v>196.73479180000001</v>
          </cell>
        </row>
        <row r="79">
          <cell r="A79" t="str">
            <v>25</v>
          </cell>
          <cell r="B79" t="str">
            <v>ส่วน รช.มสก.ส.นายกฯ</v>
          </cell>
          <cell r="C79">
            <v>109511.29279560001</v>
          </cell>
          <cell r="D79">
            <v>109511.29279560001</v>
          </cell>
          <cell r="E79">
            <v>0</v>
          </cell>
          <cell r="F79">
            <v>441.41888748000002</v>
          </cell>
          <cell r="G79">
            <v>1468.78631415</v>
          </cell>
          <cell r="H79">
            <v>107207.54986407</v>
          </cell>
          <cell r="I79">
            <v>97.896342128000001</v>
          </cell>
          <cell r="J79">
            <v>22557.93696675</v>
          </cell>
          <cell r="K79">
            <v>22557.93696675</v>
          </cell>
          <cell r="L79">
            <v>0</v>
          </cell>
          <cell r="M79">
            <v>2741.8491668900001</v>
          </cell>
          <cell r="N79">
            <v>11362.255657129999</v>
          </cell>
          <cell r="O79">
            <v>8394.30755082</v>
          </cell>
          <cell r="P79">
            <v>37.212212993000001</v>
          </cell>
          <cell r="Q79">
            <v>132069.22976235001</v>
          </cell>
          <cell r="R79">
            <v>132069.22976235001</v>
          </cell>
          <cell r="S79">
            <v>0</v>
          </cell>
          <cell r="T79">
            <v>3183.2680543699998</v>
          </cell>
          <cell r="U79">
            <v>12831.041971279999</v>
          </cell>
          <cell r="V79">
            <v>115601.85741488999</v>
          </cell>
          <cell r="W79">
            <v>87.531257374000006</v>
          </cell>
          <cell r="X79">
            <v>1910.2052016299999</v>
          </cell>
          <cell r="Y79">
            <v>14104.10482402</v>
          </cell>
        </row>
        <row r="80">
          <cell r="A80" t="str">
            <v>22</v>
          </cell>
          <cell r="B80" t="str">
            <v>กระทรวงอุตสาหกรรม</v>
          </cell>
          <cell r="C80">
            <v>3879.3438005399998</v>
          </cell>
          <cell r="D80">
            <v>3879.3438005399998</v>
          </cell>
          <cell r="E80">
            <v>0</v>
          </cell>
          <cell r="F80">
            <v>71.606149290000005</v>
          </cell>
          <cell r="G80">
            <v>170.61695791</v>
          </cell>
          <cell r="H80">
            <v>3601.0107822300001</v>
          </cell>
          <cell r="I80">
            <v>92.825255182000006</v>
          </cell>
          <cell r="J80">
            <v>787.39900793000004</v>
          </cell>
          <cell r="K80">
            <v>787.39900793000004</v>
          </cell>
          <cell r="L80">
            <v>0</v>
          </cell>
          <cell r="M80">
            <v>30.794060099999999</v>
          </cell>
          <cell r="N80">
            <v>227.68608315</v>
          </cell>
          <cell r="O80">
            <v>528.17396790999999</v>
          </cell>
          <cell r="P80">
            <v>67.078312595</v>
          </cell>
          <cell r="Q80">
            <v>4666.7428084700005</v>
          </cell>
          <cell r="R80">
            <v>4666.7428084700005</v>
          </cell>
          <cell r="S80">
            <v>0</v>
          </cell>
          <cell r="T80">
            <v>102.40020939</v>
          </cell>
          <cell r="U80">
            <v>398.30304106</v>
          </cell>
          <cell r="V80">
            <v>4129.1847501399998</v>
          </cell>
          <cell r="W80">
            <v>88.481086693999998</v>
          </cell>
          <cell r="X80">
            <v>242.22310720000002</v>
          </cell>
          <cell r="Y80">
            <v>258.48014325000003</v>
          </cell>
        </row>
        <row r="81">
          <cell r="A81" t="str">
            <v>15</v>
          </cell>
          <cell r="B81" t="str">
            <v>กระทรวงมหาดไทย</v>
          </cell>
          <cell r="C81">
            <v>255114.34383872</v>
          </cell>
          <cell r="D81">
            <v>255114.34383872</v>
          </cell>
          <cell r="E81">
            <v>0</v>
          </cell>
          <cell r="F81">
            <v>201.18537279</v>
          </cell>
          <cell r="G81">
            <v>1721.50528876</v>
          </cell>
          <cell r="H81">
            <v>252542.40476663</v>
          </cell>
          <cell r="I81">
            <v>98.991848504999993</v>
          </cell>
          <cell r="J81">
            <v>80034.708076769995</v>
          </cell>
          <cell r="K81">
            <v>79922.501776770005</v>
          </cell>
          <cell r="L81">
            <v>0</v>
          </cell>
          <cell r="M81">
            <v>17253.59969621</v>
          </cell>
          <cell r="N81">
            <v>13755.66214273</v>
          </cell>
          <cell r="O81">
            <v>46608.723581290003</v>
          </cell>
          <cell r="P81">
            <v>58.235638889000001</v>
          </cell>
          <cell r="Q81">
            <v>335149.05191549001</v>
          </cell>
          <cell r="R81">
            <v>335036.84561548999</v>
          </cell>
          <cell r="S81">
            <v>0</v>
          </cell>
          <cell r="T81">
            <v>17454.785069000001</v>
          </cell>
          <cell r="U81">
            <v>15477.167431489999</v>
          </cell>
          <cell r="V81">
            <v>299151.12834792002</v>
          </cell>
          <cell r="W81">
            <v>89.259130120999998</v>
          </cell>
          <cell r="X81">
            <v>1922.69066155</v>
          </cell>
          <cell r="Y81">
            <v>31009.261838940001</v>
          </cell>
        </row>
        <row r="82">
          <cell r="A82" t="str">
            <v>04</v>
          </cell>
          <cell r="B82" t="str">
            <v>กระทรวงการต่างประเทศ</v>
          </cell>
          <cell r="C82">
            <v>7823.3567480199999</v>
          </cell>
          <cell r="D82">
            <v>7823.3567480199999</v>
          </cell>
          <cell r="E82">
            <v>0</v>
          </cell>
          <cell r="F82">
            <v>8.8376885400000003</v>
          </cell>
          <cell r="G82">
            <v>183.19964383999999</v>
          </cell>
          <cell r="H82">
            <v>7199.4848834900004</v>
          </cell>
          <cell r="I82">
            <v>92.025521976999997</v>
          </cell>
          <cell r="J82">
            <v>404.9545</v>
          </cell>
          <cell r="K82">
            <v>404.9545</v>
          </cell>
          <cell r="L82">
            <v>0</v>
          </cell>
          <cell r="M82">
            <v>114.0822</v>
          </cell>
          <cell r="N82">
            <v>100.22978869000001</v>
          </cell>
          <cell r="O82">
            <v>172.99728433999999</v>
          </cell>
          <cell r="P82">
            <v>42.720178277000002</v>
          </cell>
          <cell r="Q82">
            <v>8228.3112480199998</v>
          </cell>
          <cell r="R82">
            <v>8228.3112480199998</v>
          </cell>
          <cell r="S82">
            <v>0</v>
          </cell>
          <cell r="T82">
            <v>122.91988854</v>
          </cell>
          <cell r="U82">
            <v>283.42943252999999</v>
          </cell>
          <cell r="V82">
            <v>7372.4821678300004</v>
          </cell>
          <cell r="W82">
            <v>89.598970500999997</v>
          </cell>
          <cell r="X82">
            <v>192.03733237999998</v>
          </cell>
          <cell r="Y82">
            <v>214.31198869000002</v>
          </cell>
        </row>
        <row r="83">
          <cell r="A83" t="str">
            <v>16</v>
          </cell>
          <cell r="B83" t="str">
            <v>กระทรวงยุติธรรม</v>
          </cell>
          <cell r="C83">
            <v>23512.641050300001</v>
          </cell>
          <cell r="D83">
            <v>23512.641050300001</v>
          </cell>
          <cell r="E83">
            <v>0</v>
          </cell>
          <cell r="F83">
            <v>3.6354108300000001</v>
          </cell>
          <cell r="G83">
            <v>191.14021464000001</v>
          </cell>
          <cell r="H83">
            <v>23074.979810320001</v>
          </cell>
          <cell r="I83">
            <v>98.138613016999997</v>
          </cell>
          <cell r="J83">
            <v>3613.2427579999999</v>
          </cell>
          <cell r="K83">
            <v>3607.0677580000001</v>
          </cell>
          <cell r="L83">
            <v>0</v>
          </cell>
          <cell r="M83">
            <v>920.48984700000005</v>
          </cell>
          <cell r="N83">
            <v>931.01476726999999</v>
          </cell>
          <cell r="O83">
            <v>1748.0938637300001</v>
          </cell>
          <cell r="P83">
            <v>48.380194213999999</v>
          </cell>
          <cell r="Q83">
            <v>27125.883808300001</v>
          </cell>
          <cell r="R83">
            <v>27119.708808300002</v>
          </cell>
          <cell r="S83">
            <v>0</v>
          </cell>
          <cell r="T83">
            <v>924.12525783000001</v>
          </cell>
          <cell r="U83">
            <v>1122.1549819100001</v>
          </cell>
          <cell r="V83">
            <v>24823.07367405</v>
          </cell>
          <cell r="W83">
            <v>91.510653992000002</v>
          </cell>
          <cell r="X83">
            <v>194.77562547000002</v>
          </cell>
          <cell r="Y83">
            <v>1851.50461427</v>
          </cell>
        </row>
        <row r="84">
          <cell r="A84" t="str">
            <v>23</v>
          </cell>
          <cell r="B84" t="str">
            <v>กระทรวงการอุดมศึกษา</v>
          </cell>
          <cell r="C84">
            <v>95808.757895820003</v>
          </cell>
          <cell r="D84">
            <v>95808.757895820003</v>
          </cell>
          <cell r="E84">
            <v>0</v>
          </cell>
          <cell r="F84">
            <v>783.61008819999995</v>
          </cell>
          <cell r="G84">
            <v>492.24313641999998</v>
          </cell>
          <cell r="H84">
            <v>93809.038644660002</v>
          </cell>
          <cell r="I84">
            <v>97.912801193999996</v>
          </cell>
          <cell r="J84">
            <v>32641.321251429999</v>
          </cell>
          <cell r="K84">
            <v>32623.693251429999</v>
          </cell>
          <cell r="L84">
            <v>0</v>
          </cell>
          <cell r="M84">
            <v>381.64404300000001</v>
          </cell>
          <cell r="N84">
            <v>4116.8015695200002</v>
          </cell>
          <cell r="O84">
            <v>28058.860334609999</v>
          </cell>
          <cell r="P84">
            <v>85.961165966999999</v>
          </cell>
          <cell r="Q84">
            <v>128450.07914725</v>
          </cell>
          <cell r="R84">
            <v>128432.45114725</v>
          </cell>
          <cell r="S84">
            <v>0</v>
          </cell>
          <cell r="T84">
            <v>1165.2541312000001</v>
          </cell>
          <cell r="U84">
            <v>4609.0447059400003</v>
          </cell>
          <cell r="V84">
            <v>121867.89897927</v>
          </cell>
          <cell r="W84">
            <v>94.875690063999997</v>
          </cell>
          <cell r="X84">
            <v>1275.85322462</v>
          </cell>
          <cell r="Y84">
            <v>4498.4456125200004</v>
          </cell>
        </row>
        <row r="85">
          <cell r="A85" t="str">
            <v>21</v>
          </cell>
          <cell r="B85" t="str">
            <v>กระทรวงสาธารณสุข</v>
          </cell>
          <cell r="C85">
            <v>133427.85729444001</v>
          </cell>
          <cell r="D85">
            <v>133427.85729444001</v>
          </cell>
          <cell r="E85">
            <v>0</v>
          </cell>
          <cell r="F85">
            <v>26.227975000000001</v>
          </cell>
          <cell r="G85">
            <v>241.50245892999999</v>
          </cell>
          <cell r="H85">
            <v>133053.29454311999</v>
          </cell>
          <cell r="I85">
            <v>99.719276949000005</v>
          </cell>
          <cell r="J85">
            <v>16839.677804970001</v>
          </cell>
          <cell r="K85">
            <v>16839.677804970001</v>
          </cell>
          <cell r="L85">
            <v>0</v>
          </cell>
          <cell r="M85">
            <v>393.33958200000001</v>
          </cell>
          <cell r="N85">
            <v>5161.2818846399996</v>
          </cell>
          <cell r="O85">
            <v>11124.120161090001</v>
          </cell>
          <cell r="P85">
            <v>66.058984559999999</v>
          </cell>
          <cell r="Q85">
            <v>150267.53509940999</v>
          </cell>
          <cell r="R85">
            <v>150267.53509940999</v>
          </cell>
          <cell r="S85">
            <v>0</v>
          </cell>
          <cell r="T85">
            <v>419.56755700000002</v>
          </cell>
          <cell r="U85">
            <v>5402.7843435699997</v>
          </cell>
          <cell r="V85">
            <v>144177.41470421001</v>
          </cell>
          <cell r="W85">
            <v>95.94714827</v>
          </cell>
          <cell r="X85">
            <v>267.73043393</v>
          </cell>
          <cell r="Y85">
            <v>5554.6214666399992</v>
          </cell>
        </row>
        <row r="86">
          <cell r="A86" t="str">
            <v>20</v>
          </cell>
          <cell r="B86" t="str">
            <v>กระทรวงศึกษาธิการ</v>
          </cell>
          <cell r="C86">
            <v>335492.27251550998</v>
          </cell>
          <cell r="D86">
            <v>335492.27251550998</v>
          </cell>
          <cell r="E86">
            <v>0</v>
          </cell>
          <cell r="F86">
            <v>585.34152817999995</v>
          </cell>
          <cell r="G86">
            <v>1870.2899014</v>
          </cell>
          <cell r="H86">
            <v>330194.07086199999</v>
          </cell>
          <cell r="I86">
            <v>98.420767901999994</v>
          </cell>
          <cell r="J86">
            <v>19431.79204122</v>
          </cell>
          <cell r="K86">
            <v>19431.79204122</v>
          </cell>
          <cell r="L86">
            <v>0</v>
          </cell>
          <cell r="M86">
            <v>329.19262336000003</v>
          </cell>
          <cell r="N86">
            <v>7491.9373085999996</v>
          </cell>
          <cell r="O86">
            <v>11225.13035283</v>
          </cell>
          <cell r="P86">
            <v>57.766830403999997</v>
          </cell>
          <cell r="Q86">
            <v>354924.06455672998</v>
          </cell>
          <cell r="R86">
            <v>354924.06455672998</v>
          </cell>
          <cell r="S86">
            <v>0</v>
          </cell>
          <cell r="T86">
            <v>914.53415154000004</v>
          </cell>
          <cell r="U86">
            <v>9362.2272099999991</v>
          </cell>
          <cell r="V86">
            <v>341419.20121482998</v>
          </cell>
          <cell r="W86">
            <v>96.194999242999998</v>
          </cell>
          <cell r="X86">
            <v>2455.6314295799998</v>
          </cell>
          <cell r="Y86">
            <v>7821.1299319599993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20584.53330522</v>
          </cell>
          <cell r="D87">
            <v>20584.53330522</v>
          </cell>
          <cell r="E87">
            <v>0</v>
          </cell>
          <cell r="F87">
            <v>55.243400000000001</v>
          </cell>
          <cell r="G87">
            <v>69.496573409999996</v>
          </cell>
          <cell r="H87">
            <v>20325.160245499999</v>
          </cell>
          <cell r="I87">
            <v>98.739961426999997</v>
          </cell>
          <cell r="J87">
            <v>1736.78074408</v>
          </cell>
          <cell r="K87">
            <v>1736.78074408</v>
          </cell>
          <cell r="L87">
            <v>0</v>
          </cell>
          <cell r="M87">
            <v>113.290496</v>
          </cell>
          <cell r="N87">
            <v>103.85467638999999</v>
          </cell>
          <cell r="O87">
            <v>1518.0095299100001</v>
          </cell>
          <cell r="P87">
            <v>87.403636589000001</v>
          </cell>
          <cell r="Q87">
            <v>22321.314049299999</v>
          </cell>
          <cell r="R87">
            <v>22321.314049299999</v>
          </cell>
          <cell r="S87">
            <v>0</v>
          </cell>
          <cell r="T87">
            <v>168.533896</v>
          </cell>
          <cell r="U87">
            <v>173.35124980000001</v>
          </cell>
          <cell r="V87">
            <v>21843.169775409999</v>
          </cell>
          <cell r="W87">
            <v>97.857902663000004</v>
          </cell>
          <cell r="X87">
            <v>124.73997341</v>
          </cell>
          <cell r="Y87">
            <v>217.14517239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264139.86057959002</v>
          </cell>
          <cell r="D88">
            <v>264139.86057959002</v>
          </cell>
          <cell r="E88">
            <v>0</v>
          </cell>
          <cell r="F88">
            <v>52.756160119999997</v>
          </cell>
          <cell r="G88">
            <v>534.22532192000006</v>
          </cell>
          <cell r="H88">
            <v>263499.57484635001</v>
          </cell>
          <cell r="I88">
            <v>99.757595945000006</v>
          </cell>
          <cell r="J88">
            <v>4645.8487150999999</v>
          </cell>
          <cell r="K88">
            <v>4645.8487150999999</v>
          </cell>
          <cell r="L88">
            <v>0</v>
          </cell>
          <cell r="M88">
            <v>90.203220090000002</v>
          </cell>
          <cell r="N88">
            <v>1386.90733798</v>
          </cell>
          <cell r="O88">
            <v>3134.4662687300001</v>
          </cell>
          <cell r="P88">
            <v>67.468108862999998</v>
          </cell>
          <cell r="Q88">
            <v>268785.70929468999</v>
          </cell>
          <cell r="R88">
            <v>268785.70929468999</v>
          </cell>
          <cell r="S88">
            <v>0</v>
          </cell>
          <cell r="T88">
            <v>142.95938021000001</v>
          </cell>
          <cell r="U88">
            <v>1921.1326598999999</v>
          </cell>
          <cell r="V88">
            <v>266634.04111508001</v>
          </cell>
          <cell r="W88">
            <v>99.199485648000007</v>
          </cell>
          <cell r="X88">
            <v>586.98148204000006</v>
          </cell>
          <cell r="Y88">
            <v>1477.11055807</v>
          </cell>
        </row>
        <row r="89">
          <cell r="A89" t="str">
            <v>17</v>
          </cell>
          <cell r="B89" t="str">
            <v>กระทรวงแรงงาน</v>
          </cell>
          <cell r="C89">
            <v>69358.455899099994</v>
          </cell>
          <cell r="D89">
            <v>69358.455899099994</v>
          </cell>
          <cell r="E89">
            <v>0</v>
          </cell>
          <cell r="F89">
            <v>7.0181416299999997</v>
          </cell>
          <cell r="G89">
            <v>33.330804739999998</v>
          </cell>
          <cell r="H89">
            <v>69251.108708619999</v>
          </cell>
          <cell r="I89">
            <v>99.845228402000004</v>
          </cell>
          <cell r="J89">
            <v>428.63647216999999</v>
          </cell>
          <cell r="K89">
            <v>428.63647216999999</v>
          </cell>
          <cell r="L89">
            <v>0</v>
          </cell>
          <cell r="M89">
            <v>7.8294540000000001</v>
          </cell>
          <cell r="N89">
            <v>141.96901524</v>
          </cell>
          <cell r="O89">
            <v>276.34283863000002</v>
          </cell>
          <cell r="P89">
            <v>64.470211140000004</v>
          </cell>
          <cell r="Q89">
            <v>69787.092371270002</v>
          </cell>
          <cell r="R89">
            <v>69787.092371270002</v>
          </cell>
          <cell r="S89">
            <v>0</v>
          </cell>
          <cell r="T89">
            <v>14.847595630000001</v>
          </cell>
          <cell r="U89">
            <v>175.29981998</v>
          </cell>
          <cell r="V89">
            <v>69527.451547250006</v>
          </cell>
          <cell r="W89">
            <v>99.627952941999993</v>
          </cell>
          <cell r="X89">
            <v>40.34894637</v>
          </cell>
          <cell r="Y89">
            <v>149.79846924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19030.954300000001</v>
          </cell>
          <cell r="D90">
            <v>19030.954300000001</v>
          </cell>
          <cell r="E90">
            <v>0</v>
          </cell>
          <cell r="G90">
            <v>0</v>
          </cell>
          <cell r="H90">
            <v>19030.954300000001</v>
          </cell>
          <cell r="I90">
            <v>100</v>
          </cell>
          <cell r="J90">
            <v>4257.9974000000002</v>
          </cell>
          <cell r="K90">
            <v>4257.9974000000002</v>
          </cell>
          <cell r="L90">
            <v>0</v>
          </cell>
          <cell r="N90">
            <v>0</v>
          </cell>
          <cell r="O90">
            <v>4257.9974000000002</v>
          </cell>
          <cell r="P90">
            <v>100</v>
          </cell>
          <cell r="Q90">
            <v>23288.951700000001</v>
          </cell>
          <cell r="R90">
            <v>23288.951700000001</v>
          </cell>
          <cell r="S90">
            <v>0</v>
          </cell>
          <cell r="U90">
            <v>0</v>
          </cell>
          <cell r="V90">
            <v>23288.951700000001</v>
          </cell>
          <cell r="W90">
            <v>100</v>
          </cell>
          <cell r="X90">
            <v>0</v>
          </cell>
          <cell r="Y90">
            <v>0</v>
          </cell>
        </row>
        <row r="91">
          <cell r="A91" t="str">
            <v>29</v>
          </cell>
          <cell r="B91" t="str">
            <v>หน่วยงานอิสระของรัฐ</v>
          </cell>
          <cell r="C91">
            <v>15574.0591</v>
          </cell>
          <cell r="D91">
            <v>15574.0591</v>
          </cell>
          <cell r="E91">
            <v>0</v>
          </cell>
          <cell r="G91">
            <v>0</v>
          </cell>
          <cell r="H91">
            <v>15574.0591</v>
          </cell>
          <cell r="I91">
            <v>100</v>
          </cell>
          <cell r="J91">
            <v>2190.2107999999998</v>
          </cell>
          <cell r="K91">
            <v>2190.2107999999998</v>
          </cell>
          <cell r="L91">
            <v>0</v>
          </cell>
          <cell r="N91">
            <v>0</v>
          </cell>
          <cell r="O91">
            <v>2190.2107999999998</v>
          </cell>
          <cell r="P91">
            <v>100</v>
          </cell>
          <cell r="Q91">
            <v>17764.269899999999</v>
          </cell>
          <cell r="R91">
            <v>17764.269899999999</v>
          </cell>
          <cell r="S91">
            <v>0</v>
          </cell>
          <cell r="U91">
            <v>0</v>
          </cell>
          <cell r="V91">
            <v>17764.269899999999</v>
          </cell>
          <cell r="W91">
            <v>100</v>
          </cell>
          <cell r="X91">
            <v>0</v>
          </cell>
          <cell r="Y9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4420-8E22-4D82-A46A-54A89D12C92B}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K6" activePane="bottomRight" state="frozen"/>
      <selection activeCell="A2" sqref="A2:J2"/>
      <selection pane="topRight" activeCell="A2" sqref="A2:J2"/>
      <selection pane="bottomLeft" activeCell="A2" sqref="A2:J2"/>
      <selection pane="bottomRight" activeCell="Z6" sqref="Z6"/>
    </sheetView>
  </sheetViews>
  <sheetFormatPr defaultRowHeight="12.75"/>
  <cols>
    <col min="1" max="1" width="6.7109375" style="73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2</v>
      </c>
      <c r="Z3" s="4"/>
    </row>
    <row r="4" spans="1:28" ht="21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8"/>
      <c r="J4" s="9"/>
      <c r="K4" s="10" t="s">
        <v>6</v>
      </c>
      <c r="L4" s="11"/>
      <c r="M4" s="11"/>
      <c r="N4" s="11"/>
      <c r="O4" s="11"/>
      <c r="P4" s="11"/>
      <c r="Q4" s="11"/>
      <c r="R4" s="11"/>
      <c r="S4" s="10" t="s">
        <v>7</v>
      </c>
      <c r="T4" s="11"/>
      <c r="U4" s="11"/>
      <c r="V4" s="11"/>
      <c r="W4" s="11"/>
      <c r="X4" s="11"/>
      <c r="Y4" s="11"/>
      <c r="Z4" s="12"/>
    </row>
    <row r="5" spans="1:28" ht="84">
      <c r="A5" s="13"/>
      <c r="B5" s="14"/>
      <c r="C5" s="15" t="s">
        <v>8</v>
      </c>
      <c r="D5" s="16" t="s">
        <v>9</v>
      </c>
      <c r="E5" s="16" t="s">
        <v>10</v>
      </c>
      <c r="F5" s="17" t="s">
        <v>11</v>
      </c>
      <c r="G5" s="17" t="s">
        <v>12</v>
      </c>
      <c r="H5" s="16" t="s">
        <v>13</v>
      </c>
      <c r="I5" s="16" t="s">
        <v>14</v>
      </c>
      <c r="J5" s="18" t="s">
        <v>15</v>
      </c>
      <c r="K5" s="15" t="s">
        <v>8</v>
      </c>
      <c r="L5" s="16" t="s">
        <v>9</v>
      </c>
      <c r="M5" s="16" t="s">
        <v>10</v>
      </c>
      <c r="N5" s="17" t="s">
        <v>11</v>
      </c>
      <c r="O5" s="17" t="s">
        <v>12</v>
      </c>
      <c r="P5" s="16" t="s">
        <v>13</v>
      </c>
      <c r="Q5" s="16" t="s">
        <v>14</v>
      </c>
      <c r="R5" s="18" t="s">
        <v>15</v>
      </c>
      <c r="S5" s="15" t="s">
        <v>16</v>
      </c>
      <c r="T5" s="16" t="s">
        <v>9</v>
      </c>
      <c r="U5" s="16" t="s">
        <v>10</v>
      </c>
      <c r="V5" s="17" t="s">
        <v>11</v>
      </c>
      <c r="W5" s="17" t="s">
        <v>12</v>
      </c>
      <c r="X5" s="16" t="s">
        <v>13</v>
      </c>
      <c r="Y5" s="16" t="s">
        <v>14</v>
      </c>
      <c r="Z5" s="18" t="s">
        <v>15</v>
      </c>
    </row>
    <row r="6" spans="1:28" ht="21">
      <c r="A6" s="19">
        <v>1</v>
      </c>
      <c r="B6" s="20" t="str">
        <f>VLOOKUP($AA6,[1]Name!$A:$B,2,0)</f>
        <v>กระทรวงการท่องเที่ยวและกีฬา</v>
      </c>
      <c r="C6" s="21">
        <f>IF(ISERROR(VLOOKUP($AA6,[1]BN1!$A:$N,3,0)),0,VLOOKUP($AA6,[1]BN1!$A:$N,3,0))</f>
        <v>4375.3152944000003</v>
      </c>
      <c r="D6" s="21">
        <f>IF(ISERROR(VLOOKUP($AA6,[1]BN1!$A:$N,4,0)),0,VLOOKUP($AA6,[1]BN1!$A:$N,4,0))</f>
        <v>4375.3152944000003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47.500880000000002</v>
      </c>
      <c r="G6" s="22">
        <f>IF(ISERROR(VLOOKUP($AA6,[1]BN1!$A:$Z,7,0)),0,VLOOKUP($AA6,[1]BN1!$A:$Z,7,0))</f>
        <v>243.42765018</v>
      </c>
      <c r="H6" s="21">
        <f t="shared" ref="H6:H29" si="0">F6+G6</f>
        <v>290.92853018</v>
      </c>
      <c r="I6" s="21">
        <f>IF(ISERROR(VLOOKUP($AA6,[1]BN1!$A:$Z,8,0)),0,VLOOKUP($AA6,[1]BN1!$A:$Z,8,0))</f>
        <v>3952.6956537400001</v>
      </c>
      <c r="J6" s="23">
        <f t="shared" ref="J6:J30" si="1">IF(ISERROR(I6/C6*100),0,I6/C6*100)</f>
        <v>90.340818610240177</v>
      </c>
      <c r="K6" s="21">
        <f>IF(ISERROR(VLOOKUP($AA6,[1]BN1!$A:$N,10,0)),0,VLOOKUP($AA6,[1]BN1!$A:$N,10,0))</f>
        <v>1760.0814929000001</v>
      </c>
      <c r="L6" s="24">
        <f>IF(ISERROR(VLOOKUP($AA6,[1]BN1!$A:$N,11,0)),0,VLOOKUP($AA6,[1]BN1!$A:$N,11,0))</f>
        <v>1760.0814929000001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69.943700000000007</v>
      </c>
      <c r="O6" s="25">
        <f>IF(ISERROR(VLOOKUP($AA6,[1]BN1!$A:$Z,14,0)),0,VLOOKUP($AA6,[1]BN1!$A:$Z,14,0))</f>
        <v>728.59015351000005</v>
      </c>
      <c r="P6" s="24">
        <f t="shared" ref="P6:P30" si="2">N6+O6</f>
        <v>798.53385351000009</v>
      </c>
      <c r="Q6" s="24">
        <f>IF(ISERROR(VLOOKUP($AA6,[1]BN1!$A:$Z,15,0)),0,VLOOKUP($AA6,[1]BN1!$A:$Z,15,0))</f>
        <v>938.46088158999999</v>
      </c>
      <c r="R6" s="26">
        <f t="shared" ref="R6:R30" si="3">IF(ISERROR(Q6/K6*100),0,Q6/K6*100)</f>
        <v>53.319172173314769</v>
      </c>
      <c r="S6" s="27">
        <f t="shared" ref="S6:Y29" si="4">C6+K6</f>
        <v>6135.3967873000001</v>
      </c>
      <c r="T6" s="28">
        <f t="shared" si="4"/>
        <v>6135.3967873000001</v>
      </c>
      <c r="U6" s="28">
        <f t="shared" si="4"/>
        <v>0</v>
      </c>
      <c r="V6" s="29">
        <f t="shared" si="4"/>
        <v>117.44458</v>
      </c>
      <c r="W6" s="29">
        <f t="shared" si="4"/>
        <v>972.01780369000005</v>
      </c>
      <c r="X6" s="28">
        <f t="shared" si="4"/>
        <v>1089.46238369</v>
      </c>
      <c r="Y6" s="28">
        <f t="shared" si="4"/>
        <v>4891.1565353300002</v>
      </c>
      <c r="Z6" s="30">
        <f t="shared" ref="Z6:Z30" si="5">IF(ISERROR(Y6/S6*100),0,Y6/S6*100)</f>
        <v>79.720296908171903</v>
      </c>
      <c r="AA6" s="31" t="s">
        <v>17</v>
      </c>
      <c r="AB6" s="32"/>
    </row>
    <row r="7" spans="1:28" ht="21">
      <c r="A7" s="33">
        <v>2</v>
      </c>
      <c r="B7" s="34" t="str">
        <f>VLOOKUP($AA7,[1]Name!$A:$B,2,0)</f>
        <v>กระทรวงดิจิทัลเพื่อเศรษฐกิจและสังคม</v>
      </c>
      <c r="C7" s="35">
        <f>IF(ISERROR(VLOOKUP($AA7,[1]BN1!$A:$N,3,0)),0,VLOOKUP($AA7,[1]BN1!$A:$N,3,0))</f>
        <v>5601.4541369600001</v>
      </c>
      <c r="D7" s="36">
        <f>IF(ISERROR(VLOOKUP($AA7,[1]BN1!$A:$N,4,0)),0,VLOOKUP($AA7,[1]BN1!$A:$N,4,0))</f>
        <v>5601.4541369600001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28.41868917</v>
      </c>
      <c r="G7" s="37">
        <f>IF(ISERROR(VLOOKUP($AA7,[1]BN1!$A:$Z,7,0)),0,VLOOKUP($AA7,[1]BN1!$A:$Z,7,0))</f>
        <v>988.67539580000005</v>
      </c>
      <c r="H7" s="36">
        <f t="shared" si="0"/>
        <v>1017.09408497</v>
      </c>
      <c r="I7" s="36">
        <f>IF(ISERROR(VLOOKUP($AA7,[1]BN1!$A:$Z,8,0)),0,VLOOKUP($AA7,[1]BN1!$A:$Z,8,0))</f>
        <v>4494.3162184100001</v>
      </c>
      <c r="J7" s="38">
        <f t="shared" si="1"/>
        <v>80.234812399073547</v>
      </c>
      <c r="K7" s="35">
        <f>IF(ISERROR(VLOOKUP($AA7,[1]BN1!$A:$N,10,0)),0,VLOOKUP($AA7,[1]BN1!$A:$N,10,0))</f>
        <v>2702.3897478899999</v>
      </c>
      <c r="L7" s="36">
        <f>IF(ISERROR(VLOOKUP($AA7,[1]BN1!$A:$N,11,0)),0,VLOOKUP($AA7,[1]BN1!$A:$N,11,0))</f>
        <v>2702.3897478899999</v>
      </c>
      <c r="M7" s="36">
        <f>IF(ISERROR(VLOOKUP($AA7,[1]BN1!$A:$N,12,0)),0,VLOOKUP($AA7,[1]BN1!$A:$N,12,0))</f>
        <v>0</v>
      </c>
      <c r="N7" s="37">
        <f>IF(ISERROR(VLOOKUP($AA7,[1]BN1!$A:$Z,13,0)),0,VLOOKUP($AA7,[1]BN1!$A:$Z,13,0))</f>
        <v>50.177500000000002</v>
      </c>
      <c r="O7" s="37">
        <f>IF(ISERROR(VLOOKUP($AA7,[1]BN1!$A:$Z,14,0)),0,VLOOKUP($AA7,[1]BN1!$A:$Z,14,0))</f>
        <v>196.45952829999999</v>
      </c>
      <c r="P7" s="36">
        <f t="shared" si="2"/>
        <v>246.6370283</v>
      </c>
      <c r="Q7" s="36">
        <f>IF(ISERROR(VLOOKUP($AA7,[1]BN1!$A:$Z,15,0)),0,VLOOKUP($AA7,[1]BN1!$A:$Z,15,0))</f>
        <v>2267.6497394899998</v>
      </c>
      <c r="R7" s="39">
        <f t="shared" si="3"/>
        <v>83.912756894543392</v>
      </c>
      <c r="S7" s="35">
        <f t="shared" si="4"/>
        <v>8303.8438848500009</v>
      </c>
      <c r="T7" s="40">
        <f t="shared" si="4"/>
        <v>8303.8438848500009</v>
      </c>
      <c r="U7" s="40">
        <f t="shared" si="4"/>
        <v>0</v>
      </c>
      <c r="V7" s="41">
        <f t="shared" si="4"/>
        <v>78.596189170000002</v>
      </c>
      <c r="W7" s="41">
        <f t="shared" si="4"/>
        <v>1185.1349241</v>
      </c>
      <c r="X7" s="40">
        <f t="shared" si="4"/>
        <v>1263.7311132700002</v>
      </c>
      <c r="Y7" s="40">
        <f t="shared" si="4"/>
        <v>6761.9659578999999</v>
      </c>
      <c r="Z7" s="42">
        <f t="shared" si="5"/>
        <v>81.431756806470204</v>
      </c>
      <c r="AA7" s="31" t="s">
        <v>18</v>
      </c>
      <c r="AB7" s="32"/>
    </row>
    <row r="8" spans="1:28" ht="21">
      <c r="A8" s="33">
        <v>3</v>
      </c>
      <c r="B8" s="34" t="str">
        <f>VLOOKUP($AA8,[1]Name!$A:$B,2,0)</f>
        <v>สำนักนายกรัฐมนตรี</v>
      </c>
      <c r="C8" s="35">
        <f>IF(ISERROR(VLOOKUP($AA8,[1]BN1!$A:$N,3,0)),0,VLOOKUP($AA8,[1]BN1!$A:$N,3,0))</f>
        <v>26912.055138669999</v>
      </c>
      <c r="D8" s="36">
        <f>IF(ISERROR(VLOOKUP($AA8,[1]BN1!$A:$N,4,0)),0,VLOOKUP($AA8,[1]BN1!$A:$N,4,0))</f>
        <v>26912.05423867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493.30936995000002</v>
      </c>
      <c r="G8" s="37">
        <f>IF(ISERROR(VLOOKUP($AA8,[1]BN1!$A:$Z,7,0)),0,VLOOKUP($AA8,[1]BN1!$A:$Z,7,0))</f>
        <v>2137.85622775</v>
      </c>
      <c r="H8" s="36">
        <f t="shared" si="0"/>
        <v>2631.1655977</v>
      </c>
      <c r="I8" s="36">
        <f>IF(ISERROR(VLOOKUP($AA8,[1]BN1!$A:$Z,8,0)),0,VLOOKUP($AA8,[1]BN1!$A:$Z,8,0))</f>
        <v>23325.517841500001</v>
      </c>
      <c r="J8" s="38">
        <f t="shared" si="1"/>
        <v>86.673119987716973</v>
      </c>
      <c r="K8" s="35">
        <f>IF(ISERROR(VLOOKUP($AA8,[1]BN1!$A:$N,10,0)),0,VLOOKUP($AA8,[1]BN1!$A:$N,10,0))</f>
        <v>12373.368423260001</v>
      </c>
      <c r="L8" s="40">
        <f>IF(ISERROR(VLOOKUP($AA8,[1]BN1!$A:$N,11,0)),0,VLOOKUP($AA8,[1]BN1!$A:$N,11,0))</f>
        <v>12373.368423260001</v>
      </c>
      <c r="M8" s="40">
        <f>IF(ISERROR(VLOOKUP($AA8,[1]BN1!$A:$N,12,0)),0,VLOOKUP($AA8,[1]BN1!$A:$N,12,0))</f>
        <v>0</v>
      </c>
      <c r="N8" s="41">
        <f>IF(ISERROR(VLOOKUP($AA8,[1]BN1!$A:$Z,13,0)),0,VLOOKUP($AA8,[1]BN1!$A:$Z,13,0))</f>
        <v>1526.1099989500001</v>
      </c>
      <c r="O8" s="41">
        <f>IF(ISERROR(VLOOKUP($AA8,[1]BN1!$A:$Z,14,0)),0,VLOOKUP($AA8,[1]BN1!$A:$Z,14,0))</f>
        <v>1926.0085446600001</v>
      </c>
      <c r="P8" s="40">
        <f t="shared" si="2"/>
        <v>3452.1185436100004</v>
      </c>
      <c r="Q8" s="40">
        <f>IF(ISERROR(VLOOKUP($AA8,[1]BN1!$A:$Z,15,0)),0,VLOOKUP($AA8,[1]BN1!$A:$Z,15,0))</f>
        <v>8667.1847315199993</v>
      </c>
      <c r="R8" s="39">
        <f t="shared" si="3"/>
        <v>70.047091746068475</v>
      </c>
      <c r="S8" s="35">
        <f t="shared" si="4"/>
        <v>39285.423561930002</v>
      </c>
      <c r="T8" s="40">
        <f t="shared" si="4"/>
        <v>39285.422661930003</v>
      </c>
      <c r="U8" s="40">
        <f t="shared" si="4"/>
        <v>0</v>
      </c>
      <c r="V8" s="41">
        <f t="shared" si="4"/>
        <v>2019.4193689000001</v>
      </c>
      <c r="W8" s="41">
        <f t="shared" si="4"/>
        <v>4063.8647724100001</v>
      </c>
      <c r="X8" s="40">
        <f t="shared" si="4"/>
        <v>6083.2841413100005</v>
      </c>
      <c r="Y8" s="40">
        <f t="shared" si="4"/>
        <v>31992.70257302</v>
      </c>
      <c r="Z8" s="42">
        <f t="shared" si="5"/>
        <v>81.436572836197968</v>
      </c>
      <c r="AA8" s="31" t="s">
        <v>19</v>
      </c>
      <c r="AB8" s="32"/>
    </row>
    <row r="9" spans="1:28" ht="21">
      <c r="A9" s="33">
        <v>4</v>
      </c>
      <c r="B9" s="34" t="str">
        <f>VLOOKUP($AA9,[1]Name!$A:$B,2,0)</f>
        <v>หน่วยงานของรัฐสภา</v>
      </c>
      <c r="C9" s="35">
        <f>IF(ISERROR(VLOOKUP($AA9,[1]BN1!$A:$N,3,0)),0,VLOOKUP($AA9,[1]BN1!$A:$N,3,0))</f>
        <v>6226.3379111000004</v>
      </c>
      <c r="D9" s="36">
        <f>IF(ISERROR(VLOOKUP($AA9,[1]BN1!$A:$N,4,0)),0,VLOOKUP($AA9,[1]BN1!$A:$N,4,0))</f>
        <v>6226.3379111000004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16.394121649999999</v>
      </c>
      <c r="G9" s="37">
        <f>IF(ISERROR(VLOOKUP($AA9,[1]BN1!$A:$Z,7,0)),0,VLOOKUP($AA9,[1]BN1!$A:$Z,7,0))</f>
        <v>85.212612210000003</v>
      </c>
      <c r="H9" s="36">
        <f t="shared" si="0"/>
        <v>101.60673386000001</v>
      </c>
      <c r="I9" s="36">
        <f>IF(ISERROR(VLOOKUP($AA9,[1]BN1!$A:$Z,8,0)),0,VLOOKUP($AA9,[1]BN1!$A:$Z,8,0))</f>
        <v>5550.4858955999998</v>
      </c>
      <c r="J9" s="38">
        <f t="shared" si="1"/>
        <v>89.145272467542668</v>
      </c>
      <c r="K9" s="35">
        <f>IF(ISERROR(VLOOKUP($AA9,[1]BN1!$A:$N,10,0)),0,VLOOKUP($AA9,[1]BN1!$A:$N,10,0))</f>
        <v>3380.0060889000001</v>
      </c>
      <c r="L9" s="40">
        <f>IF(ISERROR(VLOOKUP($AA9,[1]BN1!$A:$N,11,0)),0,VLOOKUP($AA9,[1]BN1!$A:$N,11,0))</f>
        <v>3275.1561889</v>
      </c>
      <c r="M9" s="40">
        <f>IF(ISERROR(VLOOKUP($AA9,[1]BN1!$A:$N,12,0)),0,VLOOKUP($AA9,[1]BN1!$A:$N,12,0))</f>
        <v>0</v>
      </c>
      <c r="N9" s="41">
        <f>IF(ISERROR(VLOOKUP($AA9,[1]BN1!$A:$Z,13,0)),0,VLOOKUP($AA9,[1]BN1!$A:$Z,13,0))</f>
        <v>184.7159</v>
      </c>
      <c r="O9" s="41">
        <f>IF(ISERROR(VLOOKUP($AA9,[1]BN1!$A:$Z,14,0)),0,VLOOKUP($AA9,[1]BN1!$A:$Z,14,0))</f>
        <v>783.09753253999997</v>
      </c>
      <c r="P9" s="40">
        <f t="shared" si="2"/>
        <v>967.81343254000001</v>
      </c>
      <c r="Q9" s="40">
        <f>IF(ISERROR(VLOOKUP($AA9,[1]BN1!$A:$Z,15,0)),0,VLOOKUP($AA9,[1]BN1!$A:$Z,15,0))</f>
        <v>2275.95870681</v>
      </c>
      <c r="R9" s="39">
        <f t="shared" si="3"/>
        <v>67.335935112196651</v>
      </c>
      <c r="S9" s="35">
        <f t="shared" si="4"/>
        <v>9606.344000000001</v>
      </c>
      <c r="T9" s="40">
        <f t="shared" si="4"/>
        <v>9501.4940999999999</v>
      </c>
      <c r="U9" s="40">
        <f t="shared" si="4"/>
        <v>0</v>
      </c>
      <c r="V9" s="41">
        <f t="shared" si="4"/>
        <v>201.11002164999999</v>
      </c>
      <c r="W9" s="41">
        <f t="shared" si="4"/>
        <v>868.31014474999995</v>
      </c>
      <c r="X9" s="40">
        <f t="shared" si="4"/>
        <v>1069.4201664</v>
      </c>
      <c r="Y9" s="40">
        <f t="shared" si="4"/>
        <v>7826.4446024099998</v>
      </c>
      <c r="Z9" s="42">
        <f t="shared" si="5"/>
        <v>81.471625442624145</v>
      </c>
      <c r="AA9" s="31" t="s">
        <v>20</v>
      </c>
      <c r="AB9" s="32"/>
    </row>
    <row r="10" spans="1:28" ht="21">
      <c r="A10" s="33">
        <v>5</v>
      </c>
      <c r="B10" s="34" t="str">
        <f>VLOOKUP($AA10,[1]Name!$A:$B,2,0)</f>
        <v>กระทรวงพาณิชย์</v>
      </c>
      <c r="C10" s="35">
        <f>IF(ISERROR(VLOOKUP($AA10,[1]BN1!$A:$N,3,0)),0,VLOOKUP($AA10,[1]BN1!$A:$N,3,0))</f>
        <v>5937.3988630200001</v>
      </c>
      <c r="D10" s="36">
        <f>IF(ISERROR(VLOOKUP($AA10,[1]BN1!$A:$N,4,0)),0,VLOOKUP($AA10,[1]BN1!$A:$N,4,0))</f>
        <v>5937.3988630200001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73.343079799999998</v>
      </c>
      <c r="G10" s="37">
        <f>IF(ISERROR(VLOOKUP($AA10,[1]BN1!$A:$Z,7,0)),0,VLOOKUP($AA10,[1]BN1!$A:$Z,7,0))</f>
        <v>494.11699478000003</v>
      </c>
      <c r="H10" s="36">
        <f t="shared" si="0"/>
        <v>567.46007458000008</v>
      </c>
      <c r="I10" s="36">
        <f>IF(ISERROR(VLOOKUP($AA10,[1]BN1!$A:$Z,8,0)),0,VLOOKUP($AA10,[1]BN1!$A:$Z,8,0))</f>
        <v>4936.5042839099997</v>
      </c>
      <c r="J10" s="38">
        <f t="shared" si="1"/>
        <v>83.142540998148391</v>
      </c>
      <c r="K10" s="35">
        <f>IF(ISERROR(VLOOKUP($AA10,[1]BN1!$A:$N,10,0)),0,VLOOKUP($AA10,[1]BN1!$A:$N,10,0))</f>
        <v>888.14005361</v>
      </c>
      <c r="L10" s="40">
        <f>IF(ISERROR(VLOOKUP($AA10,[1]BN1!$A:$N,11,0)),0,VLOOKUP($AA10,[1]BN1!$A:$N,11,0))</f>
        <v>888.14005361</v>
      </c>
      <c r="M10" s="40">
        <f>IF(ISERROR(VLOOKUP($AA10,[1]BN1!$A:$N,12,0)),0,VLOOKUP($AA10,[1]BN1!$A:$N,12,0))</f>
        <v>0</v>
      </c>
      <c r="N10" s="41">
        <f>IF(ISERROR(VLOOKUP($AA10,[1]BN1!$A:$Z,13,0)),0,VLOOKUP($AA10,[1]BN1!$A:$Z,13,0))</f>
        <v>73.10272501</v>
      </c>
      <c r="O10" s="41">
        <f>IF(ISERROR(VLOOKUP($AA10,[1]BN1!$A:$Z,14,0)),0,VLOOKUP($AA10,[1]BN1!$A:$Z,14,0))</f>
        <v>141.36300245999999</v>
      </c>
      <c r="P10" s="40">
        <f t="shared" si="2"/>
        <v>214.46572746999999</v>
      </c>
      <c r="Q10" s="40">
        <f>IF(ISERROR(VLOOKUP($AA10,[1]BN1!$A:$Z,15,0)),0,VLOOKUP($AA10,[1]BN1!$A:$Z,15,0))</f>
        <v>662.60577775000002</v>
      </c>
      <c r="R10" s="39">
        <f t="shared" si="3"/>
        <v>74.606001053181132</v>
      </c>
      <c r="S10" s="35">
        <f t="shared" si="4"/>
        <v>6825.5389166300001</v>
      </c>
      <c r="T10" s="40">
        <f t="shared" si="4"/>
        <v>6825.5389166300001</v>
      </c>
      <c r="U10" s="40">
        <f t="shared" si="4"/>
        <v>0</v>
      </c>
      <c r="V10" s="41">
        <f t="shared" si="4"/>
        <v>146.44580481</v>
      </c>
      <c r="W10" s="41">
        <f t="shared" si="4"/>
        <v>635.47999723999999</v>
      </c>
      <c r="X10" s="40">
        <f t="shared" si="4"/>
        <v>781.92580205000013</v>
      </c>
      <c r="Y10" s="40">
        <f t="shared" si="4"/>
        <v>5599.1100616599997</v>
      </c>
      <c r="Z10" s="42">
        <f t="shared" si="5"/>
        <v>82.031765257657781</v>
      </c>
      <c r="AA10" s="31" t="s">
        <v>21</v>
      </c>
      <c r="AB10" s="32"/>
    </row>
    <row r="11" spans="1:28" ht="21">
      <c r="A11" s="33">
        <v>6</v>
      </c>
      <c r="B11" s="34" t="str">
        <f>VLOOKUP($AA11,[1]Name!$A:$B,2,0)</f>
        <v>กระทรวงกลาโหม</v>
      </c>
      <c r="C11" s="35">
        <f>IF(ISERROR(VLOOKUP($AA11,[1]BN1!$A:$N,3,0)),0,VLOOKUP($AA11,[1]BN1!$A:$N,3,0))</f>
        <v>160135.37974912001</v>
      </c>
      <c r="D11" s="36">
        <f>IF(ISERROR(VLOOKUP($AA11,[1]BN1!$A:$N,4,0)),0,VLOOKUP($AA11,[1]BN1!$A:$N,4,0))</f>
        <v>160135.37974912001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2440.11922628</v>
      </c>
      <c r="G11" s="37">
        <f>IF(ISERROR(VLOOKUP($AA11,[1]BN1!$A:$Z,7,0)),0,VLOOKUP($AA11,[1]BN1!$A:$Z,7,0))</f>
        <v>9839.3871692100001</v>
      </c>
      <c r="H11" s="36">
        <f t="shared" si="0"/>
        <v>12279.50639549</v>
      </c>
      <c r="I11" s="36">
        <f>IF(ISERROR(VLOOKUP($AA11,[1]BN1!$A:$Z,8,0)),0,VLOOKUP($AA11,[1]BN1!$A:$Z,8,0))</f>
        <v>146444.11155912001</v>
      </c>
      <c r="J11" s="38">
        <f t="shared" si="1"/>
        <v>91.450191574497936</v>
      </c>
      <c r="K11" s="35">
        <f>IF(ISERROR(VLOOKUP($AA11,[1]BN1!$A:$N,10,0)),0,VLOOKUP($AA11,[1]BN1!$A:$N,10,0))</f>
        <v>54395.268650880003</v>
      </c>
      <c r="L11" s="40">
        <f>IF(ISERROR(VLOOKUP($AA11,[1]BN1!$A:$N,11,0)),0,VLOOKUP($AA11,[1]BN1!$A:$N,11,0))</f>
        <v>54395.268650880003</v>
      </c>
      <c r="M11" s="40">
        <f>IF(ISERROR(VLOOKUP($AA11,[1]BN1!$A:$N,12,0)),0,VLOOKUP($AA11,[1]BN1!$A:$N,12,0))</f>
        <v>0</v>
      </c>
      <c r="N11" s="41">
        <f>IF(ISERROR(VLOOKUP($AA11,[1]BN1!$A:$Z,13,0)),0,VLOOKUP($AA11,[1]BN1!$A:$Z,13,0))</f>
        <v>8871.1484549699999</v>
      </c>
      <c r="O11" s="41">
        <f>IF(ISERROR(VLOOKUP($AA11,[1]BN1!$A:$Z,14,0)),0,VLOOKUP($AA11,[1]BN1!$A:$Z,14,0))</f>
        <v>12583.46623627</v>
      </c>
      <c r="P11" s="40">
        <f t="shared" si="2"/>
        <v>21454.61469124</v>
      </c>
      <c r="Q11" s="40">
        <f>IF(ISERROR(VLOOKUP($AA11,[1]BN1!$A:$Z,15,0)),0,VLOOKUP($AA11,[1]BN1!$A:$Z,15,0))</f>
        <v>32017.331711309998</v>
      </c>
      <c r="R11" s="39">
        <f t="shared" si="3"/>
        <v>58.860508469594677</v>
      </c>
      <c r="S11" s="35">
        <f t="shared" si="4"/>
        <v>214530.64840000001</v>
      </c>
      <c r="T11" s="40">
        <f t="shared" si="4"/>
        <v>214530.64840000001</v>
      </c>
      <c r="U11" s="40">
        <f t="shared" si="4"/>
        <v>0</v>
      </c>
      <c r="V11" s="41">
        <f t="shared" si="4"/>
        <v>11311.267681249999</v>
      </c>
      <c r="W11" s="41">
        <f t="shared" si="4"/>
        <v>22422.85340548</v>
      </c>
      <c r="X11" s="40">
        <f t="shared" si="4"/>
        <v>33734.121086729996</v>
      </c>
      <c r="Y11" s="40">
        <f t="shared" si="4"/>
        <v>178461.44327043</v>
      </c>
      <c r="Z11" s="42">
        <f t="shared" si="5"/>
        <v>83.186922055855774</v>
      </c>
      <c r="AA11" s="31" t="s">
        <v>22</v>
      </c>
      <c r="AB11" s="32"/>
    </row>
    <row r="12" spans="1:28" ht="21">
      <c r="A12" s="33">
        <v>7</v>
      </c>
      <c r="B12" s="34" t="str">
        <f>VLOOKUP($AA12,[1]Name!$A:$B,2,0)</f>
        <v>กระทรวงวัฒนธรรม</v>
      </c>
      <c r="C12" s="35">
        <f>IF(ISERROR(VLOOKUP($AA12,[1]BN1!$A:$N,3,0)),0,VLOOKUP($AA12,[1]BN1!$A:$N,3,0))</f>
        <v>5368.2246701699996</v>
      </c>
      <c r="D12" s="36">
        <f>IF(ISERROR(VLOOKUP($AA12,[1]BN1!$A:$N,4,0)),0,VLOOKUP($AA12,[1]BN1!$A:$N,4,0))</f>
        <v>5368.2246701699996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48.888665000000003</v>
      </c>
      <c r="G12" s="37">
        <f>IF(ISERROR(VLOOKUP($AA12,[1]BN1!$A:$Z,7,0)),0,VLOOKUP($AA12,[1]BN1!$A:$Z,7,0))</f>
        <v>247.54448092999999</v>
      </c>
      <c r="H12" s="36">
        <f t="shared" si="0"/>
        <v>296.43314593000002</v>
      </c>
      <c r="I12" s="36">
        <f>IF(ISERROR(VLOOKUP($AA12,[1]BN1!$A:$Z,8,0)),0,VLOOKUP($AA12,[1]BN1!$A:$Z,8,0))</f>
        <v>4987.4392020900004</v>
      </c>
      <c r="J12" s="38">
        <f t="shared" si="1"/>
        <v>92.906677878145871</v>
      </c>
      <c r="K12" s="35">
        <f>IF(ISERROR(VLOOKUP($AA12,[1]BN1!$A:$N,10,0)),0,VLOOKUP($AA12,[1]BN1!$A:$N,10,0))</f>
        <v>2629.1594370600001</v>
      </c>
      <c r="L12" s="36">
        <f>IF(ISERROR(VLOOKUP($AA12,[1]BN1!$A:$N,11,0)),0,VLOOKUP($AA12,[1]BN1!$A:$N,11,0))</f>
        <v>2629.1594370600001</v>
      </c>
      <c r="M12" s="36">
        <f>IF(ISERROR(VLOOKUP($AA12,[1]BN1!$A:$N,12,0)),0,VLOOKUP($AA12,[1]BN1!$A:$N,12,0))</f>
        <v>0</v>
      </c>
      <c r="N12" s="37">
        <f>IF(ISERROR(VLOOKUP($AA12,[1]BN1!$A:$Z,13,0)),0,VLOOKUP($AA12,[1]BN1!$A:$Z,13,0))</f>
        <v>136.52634</v>
      </c>
      <c r="O12" s="37">
        <f>IF(ISERROR(VLOOKUP($AA12,[1]BN1!$A:$Z,14,0)),0,VLOOKUP($AA12,[1]BN1!$A:$Z,14,0))</f>
        <v>769.83492077000005</v>
      </c>
      <c r="P12" s="36">
        <f t="shared" si="2"/>
        <v>906.36126077000006</v>
      </c>
      <c r="Q12" s="36">
        <f>IF(ISERROR(VLOOKUP($AA12,[1]BN1!$A:$Z,15,0)),0,VLOOKUP($AA12,[1]BN1!$A:$Z,15,0))</f>
        <v>1703.5763159600001</v>
      </c>
      <c r="R12" s="43">
        <f t="shared" si="3"/>
        <v>64.795473866924823</v>
      </c>
      <c r="S12" s="35">
        <f t="shared" si="4"/>
        <v>7997.3841072300002</v>
      </c>
      <c r="T12" s="36">
        <f t="shared" si="4"/>
        <v>7997.3841072300002</v>
      </c>
      <c r="U12" s="36">
        <f t="shared" si="4"/>
        <v>0</v>
      </c>
      <c r="V12" s="37">
        <f t="shared" si="4"/>
        <v>185.41500500000001</v>
      </c>
      <c r="W12" s="37">
        <f t="shared" si="4"/>
        <v>1017.3794017</v>
      </c>
      <c r="X12" s="36">
        <f t="shared" si="4"/>
        <v>1202.7944067000001</v>
      </c>
      <c r="Y12" s="36">
        <f t="shared" si="4"/>
        <v>6691.0155180500005</v>
      </c>
      <c r="Z12" s="42">
        <f t="shared" si="5"/>
        <v>83.665051325983171</v>
      </c>
      <c r="AA12" s="31" t="s">
        <v>23</v>
      </c>
      <c r="AB12" s="32"/>
    </row>
    <row r="13" spans="1:28" ht="21">
      <c r="A13" s="33">
        <v>8</v>
      </c>
      <c r="B13" s="34" t="str">
        <f>VLOOKUP($AA13,[1]Name!$A:$B,2,0)</f>
        <v>กระทรวงคมนาคม</v>
      </c>
      <c r="C13" s="35">
        <f>IF(ISERROR(VLOOKUP($AA13,[1]BN1!$A:$N,3,0)),0,VLOOKUP($AA13,[1]BN1!$A:$N,3,0))</f>
        <v>12896.23948737</v>
      </c>
      <c r="D13" s="36">
        <f>IF(ISERROR(VLOOKUP($AA13,[1]BN1!$A:$N,4,0)),0,VLOOKUP($AA13,[1]BN1!$A:$N,4,0))</f>
        <v>12896.23948737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8.0478739699999995</v>
      </c>
      <c r="G13" s="37">
        <f>IF(ISERROR(VLOOKUP($AA13,[1]BN1!$A:$Z,7,0)),0,VLOOKUP($AA13,[1]BN1!$A:$Z,7,0))</f>
        <v>232.39688218000001</v>
      </c>
      <c r="H13" s="36">
        <f t="shared" si="0"/>
        <v>240.44475615000002</v>
      </c>
      <c r="I13" s="36">
        <f>IF(ISERROR(VLOOKUP($AA13,[1]BN1!$A:$Z,8,0)),0,VLOOKUP($AA13,[1]BN1!$A:$Z,8,0))</f>
        <v>12521.58626099</v>
      </c>
      <c r="J13" s="38">
        <f t="shared" si="1"/>
        <v>97.094864539799232</v>
      </c>
      <c r="K13" s="35">
        <f>IF(ISERROR(VLOOKUP($AA13,[1]BN1!$A:$N,10,0)),0,VLOOKUP($AA13,[1]BN1!$A:$N,10,0))</f>
        <v>177101.88175038999</v>
      </c>
      <c r="L13" s="40">
        <f>IF(ISERROR(VLOOKUP($AA13,[1]BN1!$A:$N,11,0)),0,VLOOKUP($AA13,[1]BN1!$A:$N,11,0))</f>
        <v>177101.88175038999</v>
      </c>
      <c r="M13" s="40">
        <f>IF(ISERROR(VLOOKUP($AA13,[1]BN1!$A:$N,12,0)),0,VLOOKUP($AA13,[1]BN1!$A:$N,12,0))</f>
        <v>0</v>
      </c>
      <c r="N13" s="41">
        <f>IF(ISERROR(VLOOKUP($AA13,[1]BN1!$A:$Z,13,0)),0,VLOOKUP($AA13,[1]BN1!$A:$Z,13,0))</f>
        <v>1492.85769495</v>
      </c>
      <c r="O13" s="41">
        <f>IF(ISERROR(VLOOKUP($AA13,[1]BN1!$A:$Z,14,0)),0,VLOOKUP($AA13,[1]BN1!$A:$Z,14,0))</f>
        <v>22913.686859040001</v>
      </c>
      <c r="P13" s="40">
        <f t="shared" si="2"/>
        <v>24406.544553989999</v>
      </c>
      <c r="Q13" s="40">
        <f>IF(ISERROR(VLOOKUP($AA13,[1]BN1!$A:$Z,15,0)),0,VLOOKUP($AA13,[1]BN1!$A:$Z,15,0))</f>
        <v>151969.88041315001</v>
      </c>
      <c r="R13" s="39">
        <f t="shared" si="3"/>
        <v>85.809297400542931</v>
      </c>
      <c r="S13" s="35">
        <f t="shared" si="4"/>
        <v>189998.12123776</v>
      </c>
      <c r="T13" s="40">
        <f t="shared" si="4"/>
        <v>189998.12123776</v>
      </c>
      <c r="U13" s="40">
        <f t="shared" si="4"/>
        <v>0</v>
      </c>
      <c r="V13" s="41">
        <f t="shared" si="4"/>
        <v>1500.90556892</v>
      </c>
      <c r="W13" s="41">
        <f t="shared" si="4"/>
        <v>23146.083741220002</v>
      </c>
      <c r="X13" s="40">
        <f t="shared" si="4"/>
        <v>24646.989310139998</v>
      </c>
      <c r="Y13" s="40">
        <f t="shared" si="4"/>
        <v>164491.46667414001</v>
      </c>
      <c r="Z13" s="42">
        <f t="shared" si="5"/>
        <v>86.575312220218521</v>
      </c>
      <c r="AA13" s="31" t="s">
        <v>24</v>
      </c>
      <c r="AB13" s="32"/>
    </row>
    <row r="14" spans="1:28" ht="21">
      <c r="A14" s="33">
        <v>9</v>
      </c>
      <c r="B14" s="34" t="str">
        <f>VLOOKUP($AA14,[1]Name!$A:$B,2,0)</f>
        <v>กระทรวงทรัพยากรธรรมชาติและสิ่งแวดล้อม</v>
      </c>
      <c r="C14" s="35">
        <f>IF(ISERROR(VLOOKUP($AA14,[1]BN1!$A:$N,3,0)),0,VLOOKUP($AA14,[1]BN1!$A:$N,3,0))</f>
        <v>17422.086575059999</v>
      </c>
      <c r="D14" s="36">
        <f>IF(ISERROR(VLOOKUP($AA14,[1]BN1!$A:$N,4,0)),0,VLOOKUP($AA14,[1]BN1!$A:$N,4,0))</f>
        <v>17422.086575059999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8.1501999999999999</v>
      </c>
      <c r="G14" s="37">
        <f>IF(ISERROR(VLOOKUP($AA14,[1]BN1!$A:$Z,7,0)),0,VLOOKUP($AA14,[1]BN1!$A:$Z,7,0))</f>
        <v>189.86767695</v>
      </c>
      <c r="H14" s="36">
        <f t="shared" si="0"/>
        <v>198.01787695000002</v>
      </c>
      <c r="I14" s="36">
        <f>IF(ISERROR(VLOOKUP($AA14,[1]BN1!$A:$Z,8,0)),0,VLOOKUP($AA14,[1]BN1!$A:$Z,8,0))</f>
        <v>17097.458627929998</v>
      </c>
      <c r="J14" s="38">
        <f t="shared" si="1"/>
        <v>98.136687326564484</v>
      </c>
      <c r="K14" s="35">
        <f>IF(ISERROR(VLOOKUP($AA14,[1]BN1!$A:$N,10,0)),0,VLOOKUP($AA14,[1]BN1!$A:$N,10,0))</f>
        <v>11988.14513925</v>
      </c>
      <c r="L14" s="40">
        <f>IF(ISERROR(VLOOKUP($AA14,[1]BN1!$A:$N,11,0)),0,VLOOKUP($AA14,[1]BN1!$A:$N,11,0))</f>
        <v>11988.14513925</v>
      </c>
      <c r="M14" s="40">
        <f>IF(ISERROR(VLOOKUP($AA14,[1]BN1!$A:$N,12,0)),0,VLOOKUP($AA14,[1]BN1!$A:$N,12,0))</f>
        <v>0</v>
      </c>
      <c r="N14" s="41">
        <f>IF(ISERROR(VLOOKUP($AA14,[1]BN1!$A:$Z,13,0)),0,VLOOKUP($AA14,[1]BN1!$A:$Z,13,0))</f>
        <v>835.48639310999999</v>
      </c>
      <c r="O14" s="41">
        <f>IF(ISERROR(VLOOKUP($AA14,[1]BN1!$A:$Z,14,0)),0,VLOOKUP($AA14,[1]BN1!$A:$Z,14,0))</f>
        <v>2550.6613549399999</v>
      </c>
      <c r="P14" s="40">
        <f t="shared" si="2"/>
        <v>3386.1477480499998</v>
      </c>
      <c r="Q14" s="40">
        <f>IF(ISERROR(VLOOKUP($AA14,[1]BN1!$A:$Z,15,0)),0,VLOOKUP($AA14,[1]BN1!$A:$Z,15,0))</f>
        <v>8377.8106178500002</v>
      </c>
      <c r="R14" s="39">
        <f t="shared" si="3"/>
        <v>69.884127365295896</v>
      </c>
      <c r="S14" s="35">
        <f t="shared" si="4"/>
        <v>29410.231714310001</v>
      </c>
      <c r="T14" s="40">
        <f t="shared" si="4"/>
        <v>29410.231714310001</v>
      </c>
      <c r="U14" s="40">
        <f t="shared" si="4"/>
        <v>0</v>
      </c>
      <c r="V14" s="41">
        <f t="shared" si="4"/>
        <v>843.63659311000004</v>
      </c>
      <c r="W14" s="41">
        <f t="shared" si="4"/>
        <v>2740.5290318899997</v>
      </c>
      <c r="X14" s="40">
        <f t="shared" si="4"/>
        <v>3584.1656249999996</v>
      </c>
      <c r="Y14" s="40">
        <f t="shared" si="4"/>
        <v>25475.26924578</v>
      </c>
      <c r="Z14" s="42">
        <f t="shared" si="5"/>
        <v>86.620430240896795</v>
      </c>
      <c r="AA14" s="31" t="s">
        <v>25</v>
      </c>
      <c r="AB14" s="32"/>
    </row>
    <row r="15" spans="1:28" ht="21">
      <c r="A15" s="33">
        <v>10</v>
      </c>
      <c r="B15" s="34" t="str">
        <f>VLOOKUP($AA15,[1]Name!$A:$B,2,0)</f>
        <v>กระทรวงเกษตรและสหกรณ์</v>
      </c>
      <c r="C15" s="35">
        <f>IF(ISERROR(VLOOKUP($AA15,[1]BN1!$A:$N,3,0)),0,VLOOKUP($AA15,[1]BN1!$A:$N,3,0))</f>
        <v>38718.051547470001</v>
      </c>
      <c r="D15" s="36">
        <f>IF(ISERROR(VLOOKUP($AA15,[1]BN1!$A:$N,4,0)),0,VLOOKUP($AA15,[1]BN1!$A:$N,4,0))</f>
        <v>38718.051547470001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119.53162048</v>
      </c>
      <c r="G15" s="37">
        <f>IF(ISERROR(VLOOKUP($AA15,[1]BN1!$A:$Z,7,0)),0,VLOOKUP($AA15,[1]BN1!$A:$Z,7,0))</f>
        <v>526.36902083999996</v>
      </c>
      <c r="H15" s="36">
        <f t="shared" si="0"/>
        <v>645.90064131999998</v>
      </c>
      <c r="I15" s="36">
        <f>IF(ISERROR(VLOOKUP($AA15,[1]BN1!$A:$Z,8,0)),0,VLOOKUP($AA15,[1]BN1!$A:$Z,8,0))</f>
        <v>37610.281577499998</v>
      </c>
      <c r="J15" s="38">
        <f t="shared" si="1"/>
        <v>97.138879861731084</v>
      </c>
      <c r="K15" s="35">
        <f>IF(ISERROR(VLOOKUP($AA15,[1]BN1!$A:$N,10,0)),0,VLOOKUP($AA15,[1]BN1!$A:$N,10,0))</f>
        <v>72128.512326469994</v>
      </c>
      <c r="L15" s="40">
        <f>IF(ISERROR(VLOOKUP($AA15,[1]BN1!$A:$N,11,0)),0,VLOOKUP($AA15,[1]BN1!$A:$N,11,0))</f>
        <v>71978.512326469994</v>
      </c>
      <c r="M15" s="40">
        <f>IF(ISERROR(VLOOKUP($AA15,[1]BN1!$A:$N,12,0)),0,VLOOKUP($AA15,[1]BN1!$A:$N,12,0))</f>
        <v>0</v>
      </c>
      <c r="N15" s="41">
        <f>IF(ISERROR(VLOOKUP($AA15,[1]BN1!$A:$Z,13,0)),0,VLOOKUP($AA15,[1]BN1!$A:$Z,13,0))</f>
        <v>2356.8812617600001</v>
      </c>
      <c r="O15" s="41">
        <f>IF(ISERROR(VLOOKUP($AA15,[1]BN1!$A:$Z,14,0)),0,VLOOKUP($AA15,[1]BN1!$A:$Z,14,0))</f>
        <v>10386.469031479999</v>
      </c>
      <c r="P15" s="40">
        <f t="shared" si="2"/>
        <v>12743.350293239999</v>
      </c>
      <c r="Q15" s="40">
        <f>IF(ISERROR(VLOOKUP($AA15,[1]BN1!$A:$Z,15,0)),0,VLOOKUP($AA15,[1]BN1!$A:$Z,15,0))</f>
        <v>59036.114397949998</v>
      </c>
      <c r="R15" s="39">
        <f t="shared" si="3"/>
        <v>81.848512458899975</v>
      </c>
      <c r="S15" s="35">
        <f t="shared" si="4"/>
        <v>110846.56387394</v>
      </c>
      <c r="T15" s="40">
        <f t="shared" si="4"/>
        <v>110696.56387394</v>
      </c>
      <c r="U15" s="40">
        <f t="shared" si="4"/>
        <v>0</v>
      </c>
      <c r="V15" s="41">
        <f t="shared" si="4"/>
        <v>2476.4128822400003</v>
      </c>
      <c r="W15" s="41">
        <f t="shared" si="4"/>
        <v>10912.838052319999</v>
      </c>
      <c r="X15" s="40">
        <f t="shared" si="4"/>
        <v>13389.250934559999</v>
      </c>
      <c r="Y15" s="40">
        <f t="shared" si="4"/>
        <v>96646.395975449996</v>
      </c>
      <c r="Z15" s="42">
        <f t="shared" si="5"/>
        <v>87.189347687277788</v>
      </c>
      <c r="AA15" s="31" t="s">
        <v>26</v>
      </c>
      <c r="AB15" s="32"/>
    </row>
    <row r="16" spans="1:28" ht="21">
      <c r="A16" s="33">
        <v>11</v>
      </c>
      <c r="B16" s="34" t="str">
        <f>VLOOKUP($AA16,[1]Name!$A:$B,2,0)</f>
        <v>กระทรวงพลังงาน</v>
      </c>
      <c r="C16" s="35">
        <f>IF(ISERROR(VLOOKUP($AA16,[1]BN1!$A:$N,3,0)),0,VLOOKUP($AA16,[1]BN1!$A:$N,3,0))</f>
        <v>1550.46929202</v>
      </c>
      <c r="D16" s="36">
        <f>IF(ISERROR(VLOOKUP($AA16,[1]BN1!$A:$N,4,0)),0,VLOOKUP($AA16,[1]BN1!$A:$N,4,0))</f>
        <v>1550.46929202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0.1319845</v>
      </c>
      <c r="G16" s="37">
        <f>IF(ISERROR(VLOOKUP($AA16,[1]BN1!$A:$Z,7,0)),0,VLOOKUP($AA16,[1]BN1!$A:$Z,7,0))</f>
        <v>34.80937419</v>
      </c>
      <c r="H16" s="36">
        <f t="shared" si="0"/>
        <v>34.941358690000001</v>
      </c>
      <c r="I16" s="36">
        <f>IF(ISERROR(VLOOKUP($AA16,[1]BN1!$A:$Z,8,0)),0,VLOOKUP($AA16,[1]BN1!$A:$Z,8,0))</f>
        <v>1477.76686939</v>
      </c>
      <c r="J16" s="38">
        <f t="shared" si="1"/>
        <v>95.310940822614995</v>
      </c>
      <c r="K16" s="35">
        <f>IF(ISERROR(VLOOKUP($AA16,[1]BN1!$A:$N,10,0)),0,VLOOKUP($AA16,[1]BN1!$A:$N,10,0))</f>
        <v>737.68430219000004</v>
      </c>
      <c r="L16" s="40">
        <f>IF(ISERROR(VLOOKUP($AA16,[1]BN1!$A:$N,11,0)),0,VLOOKUP($AA16,[1]BN1!$A:$N,11,0))</f>
        <v>737.68430219000004</v>
      </c>
      <c r="M16" s="40">
        <f>IF(ISERROR(VLOOKUP($AA16,[1]BN1!$A:$N,12,0)),0,VLOOKUP($AA16,[1]BN1!$A:$N,12,0))</f>
        <v>0</v>
      </c>
      <c r="N16" s="41">
        <f>IF(ISERROR(VLOOKUP($AA16,[1]BN1!$A:$Z,13,0)),0,VLOOKUP($AA16,[1]BN1!$A:$Z,13,0))</f>
        <v>4.53076641</v>
      </c>
      <c r="O16" s="41">
        <f>IF(ISERROR(VLOOKUP($AA16,[1]BN1!$A:$Z,14,0)),0,VLOOKUP($AA16,[1]BN1!$A:$Z,14,0))</f>
        <v>192.20402539</v>
      </c>
      <c r="P16" s="40">
        <f t="shared" si="2"/>
        <v>196.73479180000001</v>
      </c>
      <c r="Q16" s="40">
        <f>IF(ISERROR(VLOOKUP($AA16,[1]BN1!$A:$Z,15,0)),0,VLOOKUP($AA16,[1]BN1!$A:$Z,15,0))</f>
        <v>524.16148146</v>
      </c>
      <c r="R16" s="39">
        <f t="shared" si="3"/>
        <v>71.054986517117925</v>
      </c>
      <c r="S16" s="35">
        <f t="shared" si="4"/>
        <v>2288.1535942099999</v>
      </c>
      <c r="T16" s="40">
        <f t="shared" si="4"/>
        <v>2288.1535942099999</v>
      </c>
      <c r="U16" s="40">
        <f t="shared" si="4"/>
        <v>0</v>
      </c>
      <c r="V16" s="41">
        <f t="shared" si="4"/>
        <v>4.6627509099999997</v>
      </c>
      <c r="W16" s="41">
        <f t="shared" si="4"/>
        <v>227.01339958</v>
      </c>
      <c r="X16" s="40">
        <f t="shared" si="4"/>
        <v>231.67615049</v>
      </c>
      <c r="Y16" s="40">
        <f t="shared" si="4"/>
        <v>2001.92835085</v>
      </c>
      <c r="Z16" s="42">
        <f t="shared" si="5"/>
        <v>87.490995181255698</v>
      </c>
      <c r="AA16" s="31" t="s">
        <v>27</v>
      </c>
      <c r="AB16" s="32"/>
    </row>
    <row r="17" spans="1:28" ht="21">
      <c r="A17" s="33">
        <v>12</v>
      </c>
      <c r="B17" s="34" t="str">
        <f>VLOOKUP($AA17,[1]Name!$A:$B,2,0)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7" s="35">
        <f>IF(ISERROR(VLOOKUP($AA17,[1]BN1!$A:$N,3,0)),0,VLOOKUP($AA17,[1]BN1!$A:$N,3,0))</f>
        <v>109511.29279560001</v>
      </c>
      <c r="D17" s="36">
        <f>IF(ISERROR(VLOOKUP($AA17,[1]BN1!$A:$N,4,0)),0,VLOOKUP($AA17,[1]BN1!$A:$N,4,0))</f>
        <v>109511.29279560001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441.41888748000002</v>
      </c>
      <c r="G17" s="37">
        <f>IF(ISERROR(VLOOKUP($AA17,[1]BN1!$A:$Z,7,0)),0,VLOOKUP($AA17,[1]BN1!$A:$Z,7,0))</f>
        <v>1468.78631415</v>
      </c>
      <c r="H17" s="36">
        <f t="shared" si="0"/>
        <v>1910.2052016299999</v>
      </c>
      <c r="I17" s="36">
        <f>IF(ISERROR(VLOOKUP($AA17,[1]BN1!$A:$Z,8,0)),0,VLOOKUP($AA17,[1]BN1!$A:$Z,8,0))</f>
        <v>107207.54986407</v>
      </c>
      <c r="J17" s="38">
        <f t="shared" si="1"/>
        <v>97.896342128085465</v>
      </c>
      <c r="K17" s="35">
        <f>IF(ISERROR(VLOOKUP($AA17,[1]BN1!$A:$N,10,0)),0,VLOOKUP($AA17,[1]BN1!$A:$N,10,0))</f>
        <v>22557.93696675</v>
      </c>
      <c r="L17" s="40">
        <f>IF(ISERROR(VLOOKUP($AA17,[1]BN1!$A:$N,11,0)),0,VLOOKUP($AA17,[1]BN1!$A:$N,11,0))</f>
        <v>22557.93696675</v>
      </c>
      <c r="M17" s="40">
        <f>IF(ISERROR(VLOOKUP($AA17,[1]BN1!$A:$N,12,0)),0,VLOOKUP($AA17,[1]BN1!$A:$N,12,0))</f>
        <v>0</v>
      </c>
      <c r="N17" s="41">
        <f>IF(ISERROR(VLOOKUP($AA17,[1]BN1!$A:$Z,13,0)),0,VLOOKUP($AA17,[1]BN1!$A:$Z,13,0))</f>
        <v>2741.8491668900001</v>
      </c>
      <c r="O17" s="41">
        <f>IF(ISERROR(VLOOKUP($AA17,[1]BN1!$A:$Z,14,0)),0,VLOOKUP($AA17,[1]BN1!$A:$Z,14,0))</f>
        <v>11362.255657129999</v>
      </c>
      <c r="P17" s="40">
        <f t="shared" si="2"/>
        <v>14104.10482402</v>
      </c>
      <c r="Q17" s="40">
        <f>IF(ISERROR(VLOOKUP($AA17,[1]BN1!$A:$Z,15,0)),0,VLOOKUP($AA17,[1]BN1!$A:$Z,15,0))</f>
        <v>8394.30755082</v>
      </c>
      <c r="R17" s="39">
        <f t="shared" si="3"/>
        <v>37.212212992673315</v>
      </c>
      <c r="S17" s="35">
        <f t="shared" si="4"/>
        <v>132069.22976235001</v>
      </c>
      <c r="T17" s="40">
        <f t="shared" si="4"/>
        <v>132069.22976235001</v>
      </c>
      <c r="U17" s="40">
        <f t="shared" si="4"/>
        <v>0</v>
      </c>
      <c r="V17" s="41">
        <f t="shared" si="4"/>
        <v>3183.2680543700003</v>
      </c>
      <c r="W17" s="41">
        <f t="shared" si="4"/>
        <v>12831.041971279999</v>
      </c>
      <c r="X17" s="40">
        <f t="shared" si="4"/>
        <v>16014.31002565</v>
      </c>
      <c r="Y17" s="40">
        <f t="shared" si="4"/>
        <v>115601.85741488999</v>
      </c>
      <c r="Z17" s="42">
        <f t="shared" si="5"/>
        <v>87.531257373809197</v>
      </c>
      <c r="AA17" s="31" t="s">
        <v>28</v>
      </c>
      <c r="AB17" s="32"/>
    </row>
    <row r="18" spans="1:28" ht="21">
      <c r="A18" s="33">
        <v>13</v>
      </c>
      <c r="B18" s="34" t="str">
        <f>VLOOKUP($AA18,[1]Name!$A:$B,2,0)</f>
        <v>กระทรวงอุตสาหกรรม</v>
      </c>
      <c r="C18" s="35">
        <f>IF(ISERROR(VLOOKUP($AA18,[1]BN1!$A:$N,3,0)),0,VLOOKUP($AA18,[1]BN1!$A:$N,3,0))</f>
        <v>3879.3438005399998</v>
      </c>
      <c r="D18" s="36">
        <f>IF(ISERROR(VLOOKUP($AA18,[1]BN1!$A:$N,4,0)),0,VLOOKUP($AA18,[1]BN1!$A:$N,4,0))</f>
        <v>3879.3438005399998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71.606149290000005</v>
      </c>
      <c r="G18" s="37">
        <f>IF(ISERROR(VLOOKUP($AA18,[1]BN1!$A:$Z,7,0)),0,VLOOKUP($AA18,[1]BN1!$A:$Z,7,0))</f>
        <v>170.61695791</v>
      </c>
      <c r="H18" s="36">
        <f t="shared" si="0"/>
        <v>242.22310720000002</v>
      </c>
      <c r="I18" s="36">
        <f>IF(ISERROR(VLOOKUP($AA18,[1]BN1!$A:$Z,8,0)),0,VLOOKUP($AA18,[1]BN1!$A:$Z,8,0))</f>
        <v>3601.0107822300001</v>
      </c>
      <c r="J18" s="38">
        <f t="shared" si="1"/>
        <v>92.825255181784712</v>
      </c>
      <c r="K18" s="35">
        <f>IF(ISERROR(VLOOKUP($AA18,[1]BN1!$A:$N,10,0)),0,VLOOKUP($AA18,[1]BN1!$A:$N,10,0))</f>
        <v>787.39900793000004</v>
      </c>
      <c r="L18" s="40">
        <f>IF(ISERROR(VLOOKUP($AA18,[1]BN1!$A:$N,11,0)),0,VLOOKUP($AA18,[1]BN1!$A:$N,11,0))</f>
        <v>787.39900793000004</v>
      </c>
      <c r="M18" s="40">
        <f>IF(ISERROR(VLOOKUP($AA18,[1]BN1!$A:$N,12,0)),0,VLOOKUP($AA18,[1]BN1!$A:$N,12,0))</f>
        <v>0</v>
      </c>
      <c r="N18" s="41">
        <f>IF(ISERROR(VLOOKUP($AA18,[1]BN1!$A:$Z,13,0)),0,VLOOKUP($AA18,[1]BN1!$A:$Z,13,0))</f>
        <v>30.794060099999999</v>
      </c>
      <c r="O18" s="41">
        <f>IF(ISERROR(VLOOKUP($AA18,[1]BN1!$A:$Z,14,0)),0,VLOOKUP($AA18,[1]BN1!$A:$Z,14,0))</f>
        <v>227.68608315</v>
      </c>
      <c r="P18" s="40">
        <f t="shared" si="2"/>
        <v>258.48014325000003</v>
      </c>
      <c r="Q18" s="40">
        <f>IF(ISERROR(VLOOKUP($AA18,[1]BN1!$A:$Z,15,0)),0,VLOOKUP($AA18,[1]BN1!$A:$Z,15,0))</f>
        <v>528.17396790999999</v>
      </c>
      <c r="R18" s="39">
        <f t="shared" si="3"/>
        <v>67.078312595099788</v>
      </c>
      <c r="S18" s="35">
        <f t="shared" si="4"/>
        <v>4666.7428084699995</v>
      </c>
      <c r="T18" s="40">
        <f t="shared" si="4"/>
        <v>4666.7428084699995</v>
      </c>
      <c r="U18" s="40">
        <f t="shared" si="4"/>
        <v>0</v>
      </c>
      <c r="V18" s="41">
        <f t="shared" si="4"/>
        <v>102.40020939</v>
      </c>
      <c r="W18" s="41">
        <f t="shared" si="4"/>
        <v>398.30304106</v>
      </c>
      <c r="X18" s="40">
        <f t="shared" si="4"/>
        <v>500.70325045000004</v>
      </c>
      <c r="Y18" s="40">
        <f t="shared" si="4"/>
        <v>4129.1847501399998</v>
      </c>
      <c r="Z18" s="42">
        <f t="shared" si="5"/>
        <v>88.481086693821055</v>
      </c>
      <c r="AA18" s="31" t="s">
        <v>29</v>
      </c>
      <c r="AB18" s="32"/>
    </row>
    <row r="19" spans="1:28" ht="21">
      <c r="A19" s="33">
        <v>14</v>
      </c>
      <c r="B19" s="34" t="str">
        <f>VLOOKUP($AA19,[1]Name!$A:$B,2,0)</f>
        <v>กระทรวงมหาดไทย</v>
      </c>
      <c r="C19" s="35">
        <f>IF(ISERROR(VLOOKUP($AA19,[1]BN1!$A:$N,3,0)),0,VLOOKUP($AA19,[1]BN1!$A:$N,3,0))</f>
        <v>255114.34383872</v>
      </c>
      <c r="D19" s="36">
        <f>IF(ISERROR(VLOOKUP($AA19,[1]BN1!$A:$N,4,0)),0,VLOOKUP($AA19,[1]BN1!$A:$N,4,0))</f>
        <v>255114.34383872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201.18537279</v>
      </c>
      <c r="G19" s="37">
        <f>IF(ISERROR(VLOOKUP($AA19,[1]BN1!$A:$Z,7,0)),0,VLOOKUP($AA19,[1]BN1!$A:$Z,7,0))</f>
        <v>1721.50528876</v>
      </c>
      <c r="H19" s="36">
        <f t="shared" si="0"/>
        <v>1922.69066155</v>
      </c>
      <c r="I19" s="36">
        <f>IF(ISERROR(VLOOKUP($AA19,[1]BN1!$A:$Z,8,0)),0,VLOOKUP($AA19,[1]BN1!$A:$Z,8,0))</f>
        <v>252542.40476663</v>
      </c>
      <c r="J19" s="38">
        <f t="shared" si="1"/>
        <v>98.991848504717566</v>
      </c>
      <c r="K19" s="35">
        <f>IF(ISERROR(VLOOKUP($AA19,[1]BN1!$A:$N,10,0)),0,VLOOKUP($AA19,[1]BN1!$A:$N,10,0))</f>
        <v>80034.708076769995</v>
      </c>
      <c r="L19" s="40">
        <f>IF(ISERROR(VLOOKUP($AA19,[1]BN1!$A:$N,11,0)),0,VLOOKUP($AA19,[1]BN1!$A:$N,11,0))</f>
        <v>79922.501776770005</v>
      </c>
      <c r="M19" s="40">
        <f>IF(ISERROR(VLOOKUP($AA19,[1]BN1!$A:$N,12,0)),0,VLOOKUP($AA19,[1]BN1!$A:$N,12,0))</f>
        <v>0</v>
      </c>
      <c r="N19" s="41">
        <f>IF(ISERROR(VLOOKUP($AA19,[1]BN1!$A:$Z,13,0)),0,VLOOKUP($AA19,[1]BN1!$A:$Z,13,0))</f>
        <v>17253.59969621</v>
      </c>
      <c r="O19" s="41">
        <f>IF(ISERROR(VLOOKUP($AA19,[1]BN1!$A:$Z,14,0)),0,VLOOKUP($AA19,[1]BN1!$A:$Z,14,0))</f>
        <v>13755.66214273</v>
      </c>
      <c r="P19" s="40">
        <f t="shared" si="2"/>
        <v>31009.261838940001</v>
      </c>
      <c r="Q19" s="40">
        <f>IF(ISERROR(VLOOKUP($AA19,[1]BN1!$A:$Z,15,0)),0,VLOOKUP($AA19,[1]BN1!$A:$Z,15,0))</f>
        <v>46608.723581290003</v>
      </c>
      <c r="R19" s="39">
        <f t="shared" si="3"/>
        <v>58.235638888796224</v>
      </c>
      <c r="S19" s="35">
        <f t="shared" si="4"/>
        <v>335149.05191549001</v>
      </c>
      <c r="T19" s="40">
        <f t="shared" si="4"/>
        <v>335036.84561548999</v>
      </c>
      <c r="U19" s="40">
        <f t="shared" si="4"/>
        <v>0</v>
      </c>
      <c r="V19" s="41">
        <f t="shared" si="4"/>
        <v>17454.785069000001</v>
      </c>
      <c r="W19" s="41">
        <f t="shared" si="4"/>
        <v>15477.167431489999</v>
      </c>
      <c r="X19" s="40">
        <f t="shared" si="4"/>
        <v>32931.952500489999</v>
      </c>
      <c r="Y19" s="40">
        <f t="shared" si="4"/>
        <v>299151.12834792002</v>
      </c>
      <c r="Z19" s="42">
        <f t="shared" si="5"/>
        <v>89.259130120813495</v>
      </c>
      <c r="AA19" s="31" t="s">
        <v>30</v>
      </c>
      <c r="AB19" s="32"/>
    </row>
    <row r="20" spans="1:28" ht="21">
      <c r="A20" s="33">
        <v>15</v>
      </c>
      <c r="B20" s="34" t="str">
        <f>VLOOKUP($AA20,[1]Name!$A:$B,2,0)</f>
        <v>กระทรวงการต่างประเทศ</v>
      </c>
      <c r="C20" s="35">
        <f>IF(ISERROR(VLOOKUP($AA20,[1]BN1!$A:$N,3,0)),0,VLOOKUP($AA20,[1]BN1!$A:$N,3,0))</f>
        <v>7823.3567480199999</v>
      </c>
      <c r="D20" s="36">
        <f>IF(ISERROR(VLOOKUP($AA20,[1]BN1!$A:$N,4,0)),0,VLOOKUP($AA20,[1]BN1!$A:$N,4,0))</f>
        <v>7823.3567480199999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8.8376885400000003</v>
      </c>
      <c r="G20" s="37">
        <f>IF(ISERROR(VLOOKUP($AA20,[1]BN1!$A:$Z,7,0)),0,VLOOKUP($AA20,[1]BN1!$A:$Z,7,0))</f>
        <v>183.19964383999999</v>
      </c>
      <c r="H20" s="36">
        <f t="shared" si="0"/>
        <v>192.03733237999998</v>
      </c>
      <c r="I20" s="36">
        <f>IF(ISERROR(VLOOKUP($AA20,[1]BN1!$A:$Z,8,0)),0,VLOOKUP($AA20,[1]BN1!$A:$Z,8,0))</f>
        <v>7199.4848834900004</v>
      </c>
      <c r="J20" s="38">
        <f t="shared" si="1"/>
        <v>92.025521977022279</v>
      </c>
      <c r="K20" s="35">
        <f>IF(ISERROR(VLOOKUP($AA20,[1]BN1!$A:$N,10,0)),0,VLOOKUP($AA20,[1]BN1!$A:$N,10,0))</f>
        <v>404.9545</v>
      </c>
      <c r="L20" s="40">
        <f>IF(ISERROR(VLOOKUP($AA20,[1]BN1!$A:$N,11,0)),0,VLOOKUP($AA20,[1]BN1!$A:$N,11,0))</f>
        <v>404.9545</v>
      </c>
      <c r="M20" s="40">
        <f>IF(ISERROR(VLOOKUP($AA20,[1]BN1!$A:$N,12,0)),0,VLOOKUP($AA20,[1]BN1!$A:$N,12,0))</f>
        <v>0</v>
      </c>
      <c r="N20" s="41">
        <f>IF(ISERROR(VLOOKUP($AA20,[1]BN1!$A:$Z,13,0)),0,VLOOKUP($AA20,[1]BN1!$A:$Z,13,0))</f>
        <v>114.0822</v>
      </c>
      <c r="O20" s="41">
        <f>IF(ISERROR(VLOOKUP($AA20,[1]BN1!$A:$Z,14,0)),0,VLOOKUP($AA20,[1]BN1!$A:$Z,14,0))</f>
        <v>100.22978869000001</v>
      </c>
      <c r="P20" s="40">
        <f t="shared" si="2"/>
        <v>214.31198869000002</v>
      </c>
      <c r="Q20" s="40">
        <f>IF(ISERROR(VLOOKUP($AA20,[1]BN1!$A:$Z,15,0)),0,VLOOKUP($AA20,[1]BN1!$A:$Z,15,0))</f>
        <v>172.99728433999999</v>
      </c>
      <c r="R20" s="39">
        <f t="shared" si="3"/>
        <v>42.720178276818757</v>
      </c>
      <c r="S20" s="35">
        <f t="shared" si="4"/>
        <v>8228.3112480199998</v>
      </c>
      <c r="T20" s="40">
        <f t="shared" si="4"/>
        <v>8228.3112480199998</v>
      </c>
      <c r="U20" s="40">
        <f t="shared" si="4"/>
        <v>0</v>
      </c>
      <c r="V20" s="41">
        <f t="shared" si="4"/>
        <v>122.91988854</v>
      </c>
      <c r="W20" s="41">
        <f t="shared" si="4"/>
        <v>283.42943252999999</v>
      </c>
      <c r="X20" s="40">
        <f t="shared" si="4"/>
        <v>406.34932106999997</v>
      </c>
      <c r="Y20" s="40">
        <f t="shared" si="4"/>
        <v>7372.4821678300004</v>
      </c>
      <c r="Z20" s="42">
        <f t="shared" si="5"/>
        <v>89.598970500831015</v>
      </c>
      <c r="AA20" s="31" t="s">
        <v>31</v>
      </c>
      <c r="AB20" s="32"/>
    </row>
    <row r="21" spans="1:28" ht="21">
      <c r="A21" s="33">
        <v>16</v>
      </c>
      <c r="B21" s="34" t="str">
        <f>VLOOKUP($AA21,[1]Name!$A:$B,2,0)</f>
        <v>กระทรวงยุติธรรม</v>
      </c>
      <c r="C21" s="35">
        <f>IF(ISERROR(VLOOKUP($AA21,[1]BN1!$A:$N,3,0)),0,VLOOKUP($AA21,[1]BN1!$A:$N,3,0))</f>
        <v>23512.641050300001</v>
      </c>
      <c r="D21" s="36">
        <f>IF(ISERROR(VLOOKUP($AA21,[1]BN1!$A:$N,4,0)),0,VLOOKUP($AA21,[1]BN1!$A:$N,4,0))</f>
        <v>23512.641050300001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3.6354108300000001</v>
      </c>
      <c r="G21" s="37">
        <f>IF(ISERROR(VLOOKUP($AA21,[1]BN1!$A:$Z,7,0)),0,VLOOKUP($AA21,[1]BN1!$A:$Z,7,0))</f>
        <v>191.14021464000001</v>
      </c>
      <c r="H21" s="36">
        <f t="shared" si="0"/>
        <v>194.77562547000002</v>
      </c>
      <c r="I21" s="36">
        <f>IF(ISERROR(VLOOKUP($AA21,[1]BN1!$A:$Z,8,0)),0,VLOOKUP($AA21,[1]BN1!$A:$Z,8,0))</f>
        <v>23074.979810320001</v>
      </c>
      <c r="J21" s="38">
        <f t="shared" si="1"/>
        <v>98.138613016531309</v>
      </c>
      <c r="K21" s="35">
        <f>IF(ISERROR(VLOOKUP($AA21,[1]BN1!$A:$N,10,0)),0,VLOOKUP($AA21,[1]BN1!$A:$N,10,0))</f>
        <v>3613.2427579999999</v>
      </c>
      <c r="L21" s="36">
        <f>IF(ISERROR(VLOOKUP($AA21,[1]BN1!$A:$N,11,0)),0,VLOOKUP($AA21,[1]BN1!$A:$N,11,0))</f>
        <v>3607.0677580000001</v>
      </c>
      <c r="M21" s="36">
        <f>IF(ISERROR(VLOOKUP($AA21,[1]BN1!$A:$N,12,0)),0,VLOOKUP($AA21,[1]BN1!$A:$N,12,0))</f>
        <v>0</v>
      </c>
      <c r="N21" s="37">
        <f>IF(ISERROR(VLOOKUP($AA21,[1]BN1!$A:$Z,13,0)),0,VLOOKUP($AA21,[1]BN1!$A:$Z,13,0))</f>
        <v>920.48984700000005</v>
      </c>
      <c r="O21" s="37">
        <f>IF(ISERROR(VLOOKUP($AA21,[1]BN1!$A:$Z,14,0)),0,VLOOKUP($AA21,[1]BN1!$A:$Z,14,0))</f>
        <v>931.01476726999999</v>
      </c>
      <c r="P21" s="36">
        <f t="shared" si="2"/>
        <v>1851.50461427</v>
      </c>
      <c r="Q21" s="36">
        <f>IF(ISERROR(VLOOKUP($AA21,[1]BN1!$A:$Z,15,0)),0,VLOOKUP($AA21,[1]BN1!$A:$Z,15,0))</f>
        <v>1748.0938637300001</v>
      </c>
      <c r="R21" s="39">
        <f t="shared" si="3"/>
        <v>48.380194213621117</v>
      </c>
      <c r="S21" s="35">
        <f t="shared" si="4"/>
        <v>27125.883808300001</v>
      </c>
      <c r="T21" s="40">
        <f t="shared" si="4"/>
        <v>27119.708808300002</v>
      </c>
      <c r="U21" s="40">
        <f t="shared" si="4"/>
        <v>0</v>
      </c>
      <c r="V21" s="41">
        <f t="shared" si="4"/>
        <v>924.12525783000001</v>
      </c>
      <c r="W21" s="41">
        <f t="shared" si="4"/>
        <v>1122.1549819100001</v>
      </c>
      <c r="X21" s="40">
        <f t="shared" si="4"/>
        <v>2046.2802397400001</v>
      </c>
      <c r="Y21" s="40">
        <f t="shared" si="4"/>
        <v>24823.07367405</v>
      </c>
      <c r="Z21" s="42">
        <f t="shared" si="5"/>
        <v>91.510653991869617</v>
      </c>
      <c r="AA21" s="31" t="s">
        <v>32</v>
      </c>
      <c r="AB21" s="32"/>
    </row>
    <row r="22" spans="1:28" ht="21">
      <c r="A22" s="33">
        <v>17</v>
      </c>
      <c r="B22" s="34" t="str">
        <f>VLOOKUP($AA22,[1]Name!$A:$B,2,0)</f>
        <v>กระทรวงการอุดมศึกษา วิทยาศาสตร์ วิจัย และนวัตกรรม</v>
      </c>
      <c r="C22" s="35">
        <f>IF(ISERROR(VLOOKUP($AA22,[1]BN1!$A:$N,3,0)),0,VLOOKUP($AA22,[1]BN1!$A:$N,3,0))</f>
        <v>95808.757895820003</v>
      </c>
      <c r="D22" s="36">
        <f>IF(ISERROR(VLOOKUP($AA22,[1]BN1!$A:$N,4,0)),0,VLOOKUP($AA22,[1]BN1!$A:$N,4,0))</f>
        <v>95808.757895820003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783.61008819999995</v>
      </c>
      <c r="G22" s="37">
        <f>IF(ISERROR(VLOOKUP($AA22,[1]BN1!$A:$Z,7,0)),0,VLOOKUP($AA22,[1]BN1!$A:$Z,7,0))</f>
        <v>492.24313641999998</v>
      </c>
      <c r="H22" s="36">
        <f t="shared" si="0"/>
        <v>1275.85322462</v>
      </c>
      <c r="I22" s="36">
        <f>IF(ISERROR(VLOOKUP($AA22,[1]BN1!$A:$Z,8,0)),0,VLOOKUP($AA22,[1]BN1!$A:$Z,8,0))</f>
        <v>93809.038644660002</v>
      </c>
      <c r="J22" s="38">
        <f t="shared" si="1"/>
        <v>97.9128011936712</v>
      </c>
      <c r="K22" s="35">
        <f>IF(ISERROR(VLOOKUP($AA22,[1]BN1!$A:$N,10,0)),0,VLOOKUP($AA22,[1]BN1!$A:$N,10,0))</f>
        <v>32641.321251429999</v>
      </c>
      <c r="L22" s="40">
        <f>IF(ISERROR(VLOOKUP($AA22,[1]BN1!$A:$N,11,0)),0,VLOOKUP($AA22,[1]BN1!$A:$N,11,0))</f>
        <v>32623.693251429999</v>
      </c>
      <c r="M22" s="40">
        <f>IF(ISERROR(VLOOKUP($AA22,[1]BN1!$A:$N,12,0)),0,VLOOKUP($AA22,[1]BN1!$A:$N,12,0))</f>
        <v>0</v>
      </c>
      <c r="N22" s="41">
        <f>IF(ISERROR(VLOOKUP($AA22,[1]BN1!$A:$Z,13,0)),0,VLOOKUP($AA22,[1]BN1!$A:$Z,13,0))</f>
        <v>381.64404300000001</v>
      </c>
      <c r="O22" s="41">
        <f>IF(ISERROR(VLOOKUP($AA22,[1]BN1!$A:$Z,14,0)),0,VLOOKUP($AA22,[1]BN1!$A:$Z,14,0))</f>
        <v>4116.8015695200002</v>
      </c>
      <c r="P22" s="40">
        <f t="shared" si="2"/>
        <v>4498.4456125200004</v>
      </c>
      <c r="Q22" s="40">
        <f>IF(ISERROR(VLOOKUP($AA22,[1]BN1!$A:$Z,15,0)),0,VLOOKUP($AA22,[1]BN1!$A:$Z,15,0))</f>
        <v>28058.860334609999</v>
      </c>
      <c r="R22" s="39">
        <f t="shared" si="3"/>
        <v>85.961165966530089</v>
      </c>
      <c r="S22" s="35">
        <f t="shared" si="4"/>
        <v>128450.07914725</v>
      </c>
      <c r="T22" s="40">
        <f t="shared" si="4"/>
        <v>128432.45114725</v>
      </c>
      <c r="U22" s="40">
        <f t="shared" si="4"/>
        <v>0</v>
      </c>
      <c r="V22" s="41">
        <f t="shared" si="4"/>
        <v>1165.2541311999998</v>
      </c>
      <c r="W22" s="41">
        <f t="shared" si="4"/>
        <v>4609.0447059400003</v>
      </c>
      <c r="X22" s="40">
        <f t="shared" si="4"/>
        <v>5774.2988371400006</v>
      </c>
      <c r="Y22" s="40">
        <f t="shared" si="4"/>
        <v>121867.89897927</v>
      </c>
      <c r="Z22" s="42">
        <f t="shared" si="5"/>
        <v>94.875690064437833</v>
      </c>
      <c r="AA22" s="31" t="s">
        <v>33</v>
      </c>
      <c r="AB22" s="32"/>
    </row>
    <row r="23" spans="1:28" ht="21">
      <c r="A23" s="33">
        <v>18</v>
      </c>
      <c r="B23" s="34" t="str">
        <f>VLOOKUP($AA23,[1]Name!$A:$B,2,0)</f>
        <v>กระทรวงสาธารณสุข</v>
      </c>
      <c r="C23" s="35">
        <f>IF(ISERROR(VLOOKUP($AA23,[1]BN1!$A:$N,3,0)),0,VLOOKUP($AA23,[1]BN1!$A:$N,3,0))</f>
        <v>133427.85729444001</v>
      </c>
      <c r="D23" s="36">
        <f>IF(ISERROR(VLOOKUP($AA23,[1]BN1!$A:$N,4,0)),0,VLOOKUP($AA23,[1]BN1!$A:$N,4,0))</f>
        <v>133427.85729444001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26.227975000000001</v>
      </c>
      <c r="G23" s="37">
        <f>IF(ISERROR(VLOOKUP($AA23,[1]BN1!$A:$Z,7,0)),0,VLOOKUP($AA23,[1]BN1!$A:$Z,7,0))</f>
        <v>241.50245892999999</v>
      </c>
      <c r="H23" s="36">
        <f t="shared" si="0"/>
        <v>267.73043393</v>
      </c>
      <c r="I23" s="36">
        <f>IF(ISERROR(VLOOKUP($AA23,[1]BN1!$A:$Z,8,0)),0,VLOOKUP($AA23,[1]BN1!$A:$Z,8,0))</f>
        <v>133053.29454311999</v>
      </c>
      <c r="J23" s="38">
        <f t="shared" si="1"/>
        <v>99.719276949420347</v>
      </c>
      <c r="K23" s="35">
        <f>IF(ISERROR(VLOOKUP($AA23,[1]BN1!$A:$N,10,0)),0,VLOOKUP($AA23,[1]BN1!$A:$N,10,0))</f>
        <v>16839.677804970001</v>
      </c>
      <c r="L23" s="40">
        <f>IF(ISERROR(VLOOKUP($AA23,[1]BN1!$A:$N,11,0)),0,VLOOKUP($AA23,[1]BN1!$A:$N,11,0))</f>
        <v>16839.677804970001</v>
      </c>
      <c r="M23" s="40">
        <f>IF(ISERROR(VLOOKUP($AA23,[1]BN1!$A:$N,12,0)),0,VLOOKUP($AA23,[1]BN1!$A:$N,12,0))</f>
        <v>0</v>
      </c>
      <c r="N23" s="41">
        <f>IF(ISERROR(VLOOKUP($AA23,[1]BN1!$A:$Z,13,0)),0,VLOOKUP($AA23,[1]BN1!$A:$Z,13,0))</f>
        <v>393.33958200000001</v>
      </c>
      <c r="O23" s="41">
        <f>IF(ISERROR(VLOOKUP($AA23,[1]BN1!$A:$Z,14,0)),0,VLOOKUP($AA23,[1]BN1!$A:$Z,14,0))</f>
        <v>5161.2818846399996</v>
      </c>
      <c r="P23" s="40">
        <f t="shared" si="2"/>
        <v>5554.6214666399992</v>
      </c>
      <c r="Q23" s="40">
        <f>IF(ISERROR(VLOOKUP($AA23,[1]BN1!$A:$Z,15,0)),0,VLOOKUP($AA23,[1]BN1!$A:$Z,15,0))</f>
        <v>11124.120161090001</v>
      </c>
      <c r="R23" s="39">
        <f t="shared" si="3"/>
        <v>66.058984559709742</v>
      </c>
      <c r="S23" s="35">
        <f t="shared" si="4"/>
        <v>150267.53509941002</v>
      </c>
      <c r="T23" s="40">
        <f t="shared" si="4"/>
        <v>150267.53509941002</v>
      </c>
      <c r="U23" s="40">
        <f t="shared" si="4"/>
        <v>0</v>
      </c>
      <c r="V23" s="41">
        <f t="shared" si="4"/>
        <v>419.56755700000002</v>
      </c>
      <c r="W23" s="41">
        <f t="shared" si="4"/>
        <v>5402.7843435699997</v>
      </c>
      <c r="X23" s="40">
        <f t="shared" si="4"/>
        <v>5822.3519005699991</v>
      </c>
      <c r="Y23" s="40">
        <f t="shared" si="4"/>
        <v>144177.41470420998</v>
      </c>
      <c r="Z23" s="42">
        <f t="shared" si="5"/>
        <v>95.947148270469</v>
      </c>
      <c r="AA23" s="31" t="s">
        <v>34</v>
      </c>
      <c r="AB23" s="32"/>
    </row>
    <row r="24" spans="1:28" ht="21">
      <c r="A24" s="33">
        <v>19</v>
      </c>
      <c r="B24" s="34" t="str">
        <f>VLOOKUP($AA24,[1]Name!$A:$B,2,0)</f>
        <v>กระทรวงศึกษาธิการ</v>
      </c>
      <c r="C24" s="35">
        <f>IF(ISERROR(VLOOKUP($AA24,[1]BN1!$A:$N,3,0)),0,VLOOKUP($AA24,[1]BN1!$A:$N,3,0))</f>
        <v>335492.27251550998</v>
      </c>
      <c r="D24" s="36">
        <f>IF(ISERROR(VLOOKUP($AA24,[1]BN1!$A:$N,4,0)),0,VLOOKUP($AA24,[1]BN1!$A:$N,4,0))</f>
        <v>335492.27251550998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585.34152817999995</v>
      </c>
      <c r="G24" s="37">
        <f>IF(ISERROR(VLOOKUP($AA24,[1]BN1!$A:$Z,7,0)),0,VLOOKUP($AA24,[1]BN1!$A:$Z,7,0))</f>
        <v>1870.2899014</v>
      </c>
      <c r="H24" s="36">
        <f t="shared" si="0"/>
        <v>2455.6314295799998</v>
      </c>
      <c r="I24" s="36">
        <f>IF(ISERROR(VLOOKUP($AA24,[1]BN1!$A:$Z,8,0)),0,VLOOKUP($AA24,[1]BN1!$A:$Z,8,0))</f>
        <v>330194.07086199999</v>
      </c>
      <c r="J24" s="38">
        <f t="shared" si="1"/>
        <v>98.420767902108679</v>
      </c>
      <c r="K24" s="35">
        <f>IF(ISERROR(VLOOKUP($AA24,[1]BN1!$A:$N,10,0)),0,VLOOKUP($AA24,[1]BN1!$A:$N,10,0))</f>
        <v>19431.79204122</v>
      </c>
      <c r="L24" s="40">
        <f>IF(ISERROR(VLOOKUP($AA24,[1]BN1!$A:$N,11,0)),0,VLOOKUP($AA24,[1]BN1!$A:$N,11,0))</f>
        <v>19431.79204122</v>
      </c>
      <c r="M24" s="40">
        <f>IF(ISERROR(VLOOKUP($AA24,[1]BN1!$A:$N,12,0)),0,VLOOKUP($AA24,[1]BN1!$A:$N,12,0))</f>
        <v>0</v>
      </c>
      <c r="N24" s="41">
        <f>IF(ISERROR(VLOOKUP($AA24,[1]BN1!$A:$Z,13,0)),0,VLOOKUP($AA24,[1]BN1!$A:$Z,13,0))</f>
        <v>329.19262336000003</v>
      </c>
      <c r="O24" s="41">
        <f>IF(ISERROR(VLOOKUP($AA24,[1]BN1!$A:$Z,14,0)),0,VLOOKUP($AA24,[1]BN1!$A:$Z,14,0))</f>
        <v>7491.9373085999996</v>
      </c>
      <c r="P24" s="40">
        <f t="shared" si="2"/>
        <v>7821.1299319599993</v>
      </c>
      <c r="Q24" s="40">
        <f>IF(ISERROR(VLOOKUP($AA24,[1]BN1!$A:$Z,15,0)),0,VLOOKUP($AA24,[1]BN1!$A:$Z,15,0))</f>
        <v>11225.13035283</v>
      </c>
      <c r="R24" s="39">
        <f t="shared" si="3"/>
        <v>57.766830403590731</v>
      </c>
      <c r="S24" s="35">
        <f t="shared" si="4"/>
        <v>354924.06455672998</v>
      </c>
      <c r="T24" s="40">
        <f t="shared" si="4"/>
        <v>354924.06455672998</v>
      </c>
      <c r="U24" s="40">
        <f t="shared" si="4"/>
        <v>0</v>
      </c>
      <c r="V24" s="41">
        <f t="shared" si="4"/>
        <v>914.53415154000004</v>
      </c>
      <c r="W24" s="41">
        <f t="shared" si="4"/>
        <v>9362.2272099999991</v>
      </c>
      <c r="X24" s="40">
        <f t="shared" si="4"/>
        <v>10276.761361539999</v>
      </c>
      <c r="Y24" s="40">
        <f t="shared" si="4"/>
        <v>341419.20121482998</v>
      </c>
      <c r="Z24" s="42">
        <f t="shared" si="5"/>
        <v>96.194999243354644</v>
      </c>
      <c r="AA24" s="31" t="s">
        <v>35</v>
      </c>
      <c r="AB24" s="32"/>
    </row>
    <row r="25" spans="1:28" ht="21">
      <c r="A25" s="33">
        <v>20</v>
      </c>
      <c r="B25" s="34" t="str">
        <f>VLOOKUP($AA25,[1]Name!$A:$B,2,0)</f>
        <v>กระทรวงการพัฒนาสังคมและความมั่นคงของมนุษย์</v>
      </c>
      <c r="C25" s="35">
        <f>IF(ISERROR(VLOOKUP($AA25,[1]BN1!$A:$N,3,0)),0,VLOOKUP($AA25,[1]BN1!$A:$N,3,0))</f>
        <v>20584.53330522</v>
      </c>
      <c r="D25" s="36">
        <f>IF(ISERROR(VLOOKUP($AA25,[1]BN1!$A:$N,4,0)),0,VLOOKUP($AA25,[1]BN1!$A:$N,4,0))</f>
        <v>20584.53330522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55.243400000000001</v>
      </c>
      <c r="G25" s="37">
        <f>IF(ISERROR(VLOOKUP($AA25,[1]BN1!$A:$Z,7,0)),0,VLOOKUP($AA25,[1]BN1!$A:$Z,7,0))</f>
        <v>69.496573409999996</v>
      </c>
      <c r="H25" s="36">
        <f t="shared" si="0"/>
        <v>124.73997341</v>
      </c>
      <c r="I25" s="36">
        <f>IF(ISERROR(VLOOKUP($AA25,[1]BN1!$A:$Z,8,0)),0,VLOOKUP($AA25,[1]BN1!$A:$Z,8,0))</f>
        <v>20325.160245499999</v>
      </c>
      <c r="J25" s="38">
        <f t="shared" si="1"/>
        <v>98.739961426989325</v>
      </c>
      <c r="K25" s="35">
        <f>IF(ISERROR(VLOOKUP($AA25,[1]BN1!$A:$N,10,0)),0,VLOOKUP($AA25,[1]BN1!$A:$N,10,0))</f>
        <v>1736.78074408</v>
      </c>
      <c r="L25" s="40">
        <f>IF(ISERROR(VLOOKUP($AA25,[1]BN1!$A:$N,11,0)),0,VLOOKUP($AA25,[1]BN1!$A:$N,11,0))</f>
        <v>1736.78074408</v>
      </c>
      <c r="M25" s="40">
        <f>IF(ISERROR(VLOOKUP($AA25,[1]BN1!$A:$N,12,0)),0,VLOOKUP($AA25,[1]BN1!$A:$N,12,0))</f>
        <v>0</v>
      </c>
      <c r="N25" s="41">
        <f>IF(ISERROR(VLOOKUP($AA25,[1]BN1!$A:$Z,13,0)),0,VLOOKUP($AA25,[1]BN1!$A:$Z,13,0))</f>
        <v>113.290496</v>
      </c>
      <c r="O25" s="41">
        <f>IF(ISERROR(VLOOKUP($AA25,[1]BN1!$A:$Z,14,0)),0,VLOOKUP($AA25,[1]BN1!$A:$Z,14,0))</f>
        <v>103.85467638999999</v>
      </c>
      <c r="P25" s="40">
        <f t="shared" si="2"/>
        <v>217.14517239</v>
      </c>
      <c r="Q25" s="40">
        <f>IF(ISERROR(VLOOKUP($AA25,[1]BN1!$A:$Z,15,0)),0,VLOOKUP($AA25,[1]BN1!$A:$Z,15,0))</f>
        <v>1518.0095299100001</v>
      </c>
      <c r="R25" s="39">
        <f t="shared" si="3"/>
        <v>87.403636589379246</v>
      </c>
      <c r="S25" s="35">
        <f t="shared" si="4"/>
        <v>22321.314049299999</v>
      </c>
      <c r="T25" s="40">
        <f t="shared" si="4"/>
        <v>22321.314049299999</v>
      </c>
      <c r="U25" s="40">
        <f t="shared" si="4"/>
        <v>0</v>
      </c>
      <c r="V25" s="41">
        <f t="shared" si="4"/>
        <v>168.533896</v>
      </c>
      <c r="W25" s="41">
        <f t="shared" si="4"/>
        <v>173.35124980000001</v>
      </c>
      <c r="X25" s="40">
        <f t="shared" si="4"/>
        <v>341.88514580000003</v>
      </c>
      <c r="Y25" s="40">
        <f t="shared" si="4"/>
        <v>21843.169775409999</v>
      </c>
      <c r="Z25" s="42">
        <f t="shared" si="5"/>
        <v>97.85790266274671</v>
      </c>
      <c r="AA25" s="31" t="s">
        <v>36</v>
      </c>
      <c r="AB25" s="32"/>
    </row>
    <row r="26" spans="1:28" ht="21">
      <c r="A26" s="33">
        <v>21</v>
      </c>
      <c r="B26" s="34" t="str">
        <f>VLOOKUP($AA26,[1]Name!$A:$B,2,0)</f>
        <v>กระทรวงการคลัง</v>
      </c>
      <c r="C26" s="35">
        <f>IF(ISERROR(VLOOKUP($AA26,[1]BN1!$A:$N,3,0)),0,VLOOKUP($AA26,[1]BN1!$A:$N,3,0))</f>
        <v>264139.86057959002</v>
      </c>
      <c r="D26" s="36">
        <f>IF(ISERROR(VLOOKUP($AA26,[1]BN1!$A:$N,4,0)),0,VLOOKUP($AA26,[1]BN1!$A:$N,4,0))</f>
        <v>264139.86057959002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52.756160119999997</v>
      </c>
      <c r="G26" s="37">
        <f>IF(ISERROR(VLOOKUP($AA26,[1]BN1!$A:$Z,7,0)),0,VLOOKUP($AA26,[1]BN1!$A:$Z,7,0))</f>
        <v>534.22532192000006</v>
      </c>
      <c r="H26" s="36">
        <f t="shared" si="0"/>
        <v>586.98148204000006</v>
      </c>
      <c r="I26" s="36">
        <f>IF(ISERROR(VLOOKUP($AA26,[1]BN1!$A:$Z,8,0)),0,VLOOKUP($AA26,[1]BN1!$A:$Z,8,0))</f>
        <v>263499.57484635001</v>
      </c>
      <c r="J26" s="38">
        <f t="shared" si="1"/>
        <v>99.757595944877437</v>
      </c>
      <c r="K26" s="35">
        <f>IF(ISERROR(VLOOKUP($AA26,[1]BN1!$A:$N,10,0)),0,VLOOKUP($AA26,[1]BN1!$A:$N,10,0))</f>
        <v>4645.8487150999999</v>
      </c>
      <c r="L26" s="40">
        <f>IF(ISERROR(VLOOKUP($AA26,[1]BN1!$A:$N,11,0)),0,VLOOKUP($AA26,[1]BN1!$A:$N,11,0))</f>
        <v>4645.8487150999999</v>
      </c>
      <c r="M26" s="40">
        <f>IF(ISERROR(VLOOKUP($AA26,[1]BN1!$A:$N,12,0)),0,VLOOKUP($AA26,[1]BN1!$A:$N,12,0))</f>
        <v>0</v>
      </c>
      <c r="N26" s="41">
        <f>IF(ISERROR(VLOOKUP($AA26,[1]BN1!$A:$Z,13,0)),0,VLOOKUP($AA26,[1]BN1!$A:$Z,13,0))</f>
        <v>90.203220090000002</v>
      </c>
      <c r="O26" s="41">
        <f>IF(ISERROR(VLOOKUP($AA26,[1]BN1!$A:$Z,14,0)),0,VLOOKUP($AA26,[1]BN1!$A:$Z,14,0))</f>
        <v>1386.90733798</v>
      </c>
      <c r="P26" s="40">
        <f t="shared" si="2"/>
        <v>1477.11055807</v>
      </c>
      <c r="Q26" s="40">
        <f>IF(ISERROR(VLOOKUP($AA26,[1]BN1!$A:$Z,15,0)),0,VLOOKUP($AA26,[1]BN1!$A:$Z,15,0))</f>
        <v>3134.4662687300001</v>
      </c>
      <c r="R26" s="39">
        <f t="shared" si="3"/>
        <v>67.468108863345378</v>
      </c>
      <c r="S26" s="35">
        <f t="shared" si="4"/>
        <v>268785.70929468999</v>
      </c>
      <c r="T26" s="40">
        <f t="shared" si="4"/>
        <v>268785.70929468999</v>
      </c>
      <c r="U26" s="40">
        <f t="shared" si="4"/>
        <v>0</v>
      </c>
      <c r="V26" s="41">
        <f t="shared" si="4"/>
        <v>142.95938021000001</v>
      </c>
      <c r="W26" s="41">
        <f t="shared" si="4"/>
        <v>1921.1326598999999</v>
      </c>
      <c r="X26" s="40">
        <f t="shared" si="4"/>
        <v>2064.0920401100002</v>
      </c>
      <c r="Y26" s="40">
        <f t="shared" si="4"/>
        <v>266634.04111508001</v>
      </c>
      <c r="Z26" s="42">
        <f t="shared" si="5"/>
        <v>99.199485647783845</v>
      </c>
      <c r="AA26" s="31" t="s">
        <v>37</v>
      </c>
      <c r="AB26" s="32"/>
    </row>
    <row r="27" spans="1:28" ht="21">
      <c r="A27" s="33">
        <v>22</v>
      </c>
      <c r="B27" s="34" t="str">
        <f>VLOOKUP($AA27,[1]Name!$A:$B,2,0)</f>
        <v>กระทรวงแรงงาน</v>
      </c>
      <c r="C27" s="35">
        <f>IF(ISERROR(VLOOKUP($AA27,[1]BN1!$A:$N,3,0)),0,VLOOKUP($AA27,[1]BN1!$A:$N,3,0))</f>
        <v>69358.455899099994</v>
      </c>
      <c r="D27" s="36">
        <f>IF(ISERROR(VLOOKUP($AA27,[1]BN1!$A:$N,4,0)),0,VLOOKUP($AA27,[1]BN1!$A:$N,4,0))</f>
        <v>69358.455899099994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7.0181416299999997</v>
      </c>
      <c r="G27" s="37">
        <f>IF(ISERROR(VLOOKUP($AA27,[1]BN1!$A:$Z,7,0)),0,VLOOKUP($AA27,[1]BN1!$A:$Z,7,0))</f>
        <v>33.330804739999998</v>
      </c>
      <c r="H27" s="36">
        <f t="shared" si="0"/>
        <v>40.34894637</v>
      </c>
      <c r="I27" s="36">
        <f>IF(ISERROR(VLOOKUP($AA27,[1]BN1!$A:$Z,8,0)),0,VLOOKUP($AA27,[1]BN1!$A:$Z,8,0))</f>
        <v>69251.108708619999</v>
      </c>
      <c r="J27" s="38">
        <f t="shared" si="1"/>
        <v>99.845228402091067</v>
      </c>
      <c r="K27" s="44">
        <f>IF(ISERROR(VLOOKUP($AA27,[1]BN1!$A:$N,10,0)),0,VLOOKUP($AA27,[1]BN1!$A:$N,10,0))</f>
        <v>428.63647216999999</v>
      </c>
      <c r="L27" s="45">
        <f>IF(ISERROR(VLOOKUP($AA27,[1]BN1!$A:$N,11,0)),0,VLOOKUP($AA27,[1]BN1!$A:$N,11,0))</f>
        <v>428.63647216999999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7.8294540000000001</v>
      </c>
      <c r="O27" s="46">
        <f>IF(ISERROR(VLOOKUP($AA27,[1]BN1!$A:$Z,14,0)),0,VLOOKUP($AA27,[1]BN1!$A:$Z,14,0))</f>
        <v>141.96901524</v>
      </c>
      <c r="P27" s="45">
        <f t="shared" si="2"/>
        <v>149.79846924</v>
      </c>
      <c r="Q27" s="45">
        <f>IF(ISERROR(VLOOKUP($AA27,[1]BN1!$A:$Z,15,0)),0,VLOOKUP($AA27,[1]BN1!$A:$Z,15,0))</f>
        <v>276.34283863000002</v>
      </c>
      <c r="R27" s="47">
        <f t="shared" si="3"/>
        <v>64.470211139755889</v>
      </c>
      <c r="S27" s="35">
        <f t="shared" si="4"/>
        <v>69787.092371269988</v>
      </c>
      <c r="T27" s="40">
        <f t="shared" si="4"/>
        <v>69787.092371269988</v>
      </c>
      <c r="U27" s="40">
        <f t="shared" si="4"/>
        <v>0</v>
      </c>
      <c r="V27" s="41">
        <f t="shared" si="4"/>
        <v>14.847595630000001</v>
      </c>
      <c r="W27" s="41">
        <f t="shared" si="4"/>
        <v>175.29981998</v>
      </c>
      <c r="X27" s="40">
        <f t="shared" si="4"/>
        <v>190.14741561</v>
      </c>
      <c r="Y27" s="40">
        <f t="shared" si="4"/>
        <v>69527.451547249992</v>
      </c>
      <c r="Z27" s="42">
        <f t="shared" si="5"/>
        <v>99.627952942015838</v>
      </c>
      <c r="AA27" s="31" t="s">
        <v>38</v>
      </c>
      <c r="AB27" s="32"/>
    </row>
    <row r="28" spans="1:28" ht="21">
      <c r="A28" s="33">
        <v>23</v>
      </c>
      <c r="B28" s="34" t="str">
        <f>VLOOKUP($AA28,[1]Name!$A:$B,2,0)</f>
        <v>หน่วยงานอิสระของรัฐ</v>
      </c>
      <c r="C28" s="35">
        <f>IF(ISERROR(VLOOKUP($AA28,[1]BN1!$A:$N,3,0)),0,VLOOKUP($AA28,[1]BN1!$A:$N,3,0))</f>
        <v>15574.0591</v>
      </c>
      <c r="D28" s="36">
        <f>IF(ISERROR(VLOOKUP($AA28,[1]BN1!$A:$N,4,0)),0,VLOOKUP($AA28,[1]BN1!$A:$N,4,0))</f>
        <v>15574.0591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15574.0591</v>
      </c>
      <c r="J28" s="38">
        <f t="shared" si="1"/>
        <v>100</v>
      </c>
      <c r="K28" s="44">
        <f>IF(ISERROR(VLOOKUP($AA28,[1]BN1!$A:$N,10,0)),0,VLOOKUP($AA28,[1]BN1!$A:$N,10,0))</f>
        <v>2190.2107999999998</v>
      </c>
      <c r="L28" s="45">
        <f>IF(ISERROR(VLOOKUP($AA28,[1]BN1!$A:$N,11,0)),0,VLOOKUP($AA28,[1]BN1!$A:$N,11,0))</f>
        <v>2190.2107999999998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2190.2107999999998</v>
      </c>
      <c r="R28" s="47">
        <f t="shared" si="3"/>
        <v>100</v>
      </c>
      <c r="S28" s="35">
        <f t="shared" si="4"/>
        <v>17764.269899999999</v>
      </c>
      <c r="T28" s="40">
        <f t="shared" si="4"/>
        <v>17764.269899999999</v>
      </c>
      <c r="U28" s="40">
        <f t="shared" si="4"/>
        <v>0</v>
      </c>
      <c r="V28" s="41">
        <f t="shared" si="4"/>
        <v>0</v>
      </c>
      <c r="W28" s="41">
        <f t="shared" si="4"/>
        <v>0</v>
      </c>
      <c r="X28" s="40">
        <f t="shared" si="4"/>
        <v>0</v>
      </c>
      <c r="Y28" s="40">
        <f t="shared" si="4"/>
        <v>17764.269899999999</v>
      </c>
      <c r="Z28" s="42">
        <f t="shared" si="5"/>
        <v>100</v>
      </c>
      <c r="AA28" s="48" t="s">
        <v>39</v>
      </c>
      <c r="AB28" s="32"/>
    </row>
    <row r="29" spans="1:28" ht="21">
      <c r="A29" s="33">
        <v>24</v>
      </c>
      <c r="B29" s="34" t="str">
        <f>VLOOKUP($AA29,[1]Name!$A:$B,2,0)</f>
        <v>หน่วยงานของศาล</v>
      </c>
      <c r="C29" s="35">
        <f>IF(ISERROR(VLOOKUP($AA29,[1]BN1!$A:$N,3,0)),0,VLOOKUP($AA29,[1]BN1!$A:$N,3,0))</f>
        <v>19030.954300000001</v>
      </c>
      <c r="D29" s="36">
        <f>IF(ISERROR(VLOOKUP($AA29,[1]BN1!$A:$N,4,0)),0,VLOOKUP($AA29,[1]BN1!$A:$N,4,0))</f>
        <v>19030.954300000001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0</v>
      </c>
      <c r="H29" s="36">
        <f t="shared" si="0"/>
        <v>0</v>
      </c>
      <c r="I29" s="36">
        <f>IF(ISERROR(VLOOKUP($AA29,[1]BN1!$A:$Z,8,0)),0,VLOOKUP($AA29,[1]BN1!$A:$Z,8,0))</f>
        <v>19030.954300000001</v>
      </c>
      <c r="J29" s="38">
        <f t="shared" si="1"/>
        <v>100</v>
      </c>
      <c r="K29" s="44">
        <f>IF(ISERROR(VLOOKUP($AA29,[1]BN1!$A:$N,10,0)),0,VLOOKUP($AA29,[1]BN1!$A:$N,10,0))</f>
        <v>4257.9974000000002</v>
      </c>
      <c r="L29" s="45">
        <f>IF(ISERROR(VLOOKUP($AA29,[1]BN1!$A:$N,11,0)),0,VLOOKUP($AA29,[1]BN1!$A:$N,11,0))</f>
        <v>4257.9974000000002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0</v>
      </c>
      <c r="P29" s="45">
        <f t="shared" si="2"/>
        <v>0</v>
      </c>
      <c r="Q29" s="45">
        <f>IF(ISERROR(VLOOKUP($AA29,[1]BN1!$A:$Z,15,0)),0,VLOOKUP($AA29,[1]BN1!$A:$Z,15,0))</f>
        <v>4257.9974000000002</v>
      </c>
      <c r="R29" s="47">
        <f t="shared" si="3"/>
        <v>100</v>
      </c>
      <c r="S29" s="35">
        <f t="shared" si="4"/>
        <v>23288.951700000001</v>
      </c>
      <c r="T29" s="40">
        <f t="shared" si="4"/>
        <v>23288.951700000001</v>
      </c>
      <c r="U29" s="40">
        <f t="shared" si="4"/>
        <v>0</v>
      </c>
      <c r="V29" s="41">
        <f t="shared" si="4"/>
        <v>0</v>
      </c>
      <c r="W29" s="41">
        <f t="shared" si="4"/>
        <v>0</v>
      </c>
      <c r="X29" s="40">
        <f t="shared" si="4"/>
        <v>0</v>
      </c>
      <c r="Y29" s="40">
        <f t="shared" si="4"/>
        <v>23288.951700000001</v>
      </c>
      <c r="Z29" s="42">
        <f t="shared" si="5"/>
        <v>100</v>
      </c>
      <c r="AA29" s="31" t="s">
        <v>40</v>
      </c>
      <c r="AB29" s="32"/>
    </row>
    <row r="30" spans="1:28" ht="21.75" thickBot="1">
      <c r="A30" s="49" t="s">
        <v>7</v>
      </c>
      <c r="B30" s="50"/>
      <c r="C30" s="51">
        <f>SUM(C6:C29)</f>
        <v>1638400.7417882204</v>
      </c>
      <c r="D30" s="52">
        <f>SUM(D6:D29)</f>
        <v>1638400.7408882203</v>
      </c>
      <c r="E30" s="52">
        <f>SUM(E6:E29)</f>
        <v>0</v>
      </c>
      <c r="F30" s="53">
        <f t="shared" ref="F30:G30" si="6">SUM(F6:F29)</f>
        <v>5520.71651286</v>
      </c>
      <c r="G30" s="53">
        <f t="shared" si="6"/>
        <v>21996.000101139995</v>
      </c>
      <c r="H30" s="52">
        <f>SUM(H6:H29)</f>
        <v>27516.716614000001</v>
      </c>
      <c r="I30" s="52">
        <f>SUM(I6:I29)</f>
        <v>1600760.85534717</v>
      </c>
      <c r="J30" s="54">
        <f t="shared" si="1"/>
        <v>97.702644689969532</v>
      </c>
      <c r="K30" s="51">
        <f>SUM(K6:K29)</f>
        <v>529655.14395121997</v>
      </c>
      <c r="L30" s="52">
        <f>SUM(L6:L29)</f>
        <v>529264.28475122002</v>
      </c>
      <c r="M30" s="52">
        <f>SUM(M6:M29)</f>
        <v>0</v>
      </c>
      <c r="N30" s="53">
        <f t="shared" ref="N30:O30" si="7">SUM(N6:N29)</f>
        <v>37977.795123809999</v>
      </c>
      <c r="O30" s="53">
        <f t="shared" si="7"/>
        <v>97951.441420700008</v>
      </c>
      <c r="P30" s="52">
        <f t="shared" si="2"/>
        <v>135929.23654451</v>
      </c>
      <c r="Q30" s="52">
        <f>SUM(Q6:Q29)</f>
        <v>387678.16870872991</v>
      </c>
      <c r="R30" s="54">
        <f t="shared" si="3"/>
        <v>73.194449848377985</v>
      </c>
      <c r="S30" s="55">
        <f>SUM(S6:S29)</f>
        <v>2168055.8857394401</v>
      </c>
      <c r="T30" s="56">
        <f>SUM(T6:T29)</f>
        <v>2167665.0256394404</v>
      </c>
      <c r="U30" s="56">
        <f>SUM(U6:U29)</f>
        <v>0</v>
      </c>
      <c r="V30" s="57">
        <f t="shared" ref="V30:W30" si="8">SUM(V6:V29)</f>
        <v>43498.511636670002</v>
      </c>
      <c r="W30" s="57">
        <f t="shared" si="8"/>
        <v>119947.44152184004</v>
      </c>
      <c r="X30" s="56">
        <f>SUM(X6:X29)</f>
        <v>163445.95315851003</v>
      </c>
      <c r="Y30" s="56">
        <f>SUM(Y6:Y29)</f>
        <v>1988439.0240558998</v>
      </c>
      <c r="Z30" s="54">
        <f t="shared" si="5"/>
        <v>91.71530296497501</v>
      </c>
      <c r="AA30" s="58"/>
    </row>
    <row r="31" spans="1:28" ht="21">
      <c r="A31" s="59"/>
      <c r="B31" s="60" t="s">
        <v>41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1"/>
      <c r="S31" s="61"/>
      <c r="T31" s="61"/>
      <c r="U31" s="61"/>
      <c r="V31" s="61"/>
      <c r="W31" s="61"/>
      <c r="X31" s="61"/>
      <c r="Y31" s="61"/>
      <c r="Z31" s="61"/>
      <c r="AA31" s="58"/>
    </row>
    <row r="32" spans="1:28" ht="21">
      <c r="A32" s="59"/>
      <c r="B32" s="60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30  กันยายน  2564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1"/>
      <c r="S32" s="63"/>
      <c r="T32" s="64"/>
      <c r="U32" s="61"/>
      <c r="V32" s="61"/>
      <c r="W32" s="61"/>
      <c r="X32" s="61"/>
      <c r="Y32" s="61"/>
      <c r="Z32" s="61"/>
      <c r="AA32" s="58"/>
    </row>
    <row r="33" spans="1:27" ht="21">
      <c r="A33" s="65"/>
      <c r="B33" s="60" t="s">
        <v>42</v>
      </c>
      <c r="C33" s="66"/>
      <c r="D33" s="67"/>
      <c r="E33" s="67"/>
      <c r="F33" s="67"/>
      <c r="G33" s="67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8"/>
      <c r="T33" s="69"/>
      <c r="U33" s="70"/>
      <c r="V33" s="70"/>
      <c r="W33" s="70"/>
      <c r="X33" s="70"/>
      <c r="Y33" s="69"/>
      <c r="Z33" s="71"/>
      <c r="AA33" s="58"/>
    </row>
    <row r="34" spans="1:27" ht="21">
      <c r="A34" s="65"/>
      <c r="B34" s="60" t="s">
        <v>43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71"/>
      <c r="U34" s="67"/>
      <c r="V34" s="67"/>
      <c r="W34" s="67"/>
      <c r="X34" s="67"/>
      <c r="Y34" s="71"/>
      <c r="Z34" s="71"/>
      <c r="AA34" s="58"/>
    </row>
    <row r="35" spans="1:27" ht="21">
      <c r="A35" s="65"/>
      <c r="B35" s="60" t="str">
        <f>"ข้อมูล ณ วันที่ "&amp;[1]HeaderFooter!B5</f>
        <v>ข้อมูล ณ วันที่ 30 กันยายน 2564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71"/>
      <c r="U35" s="67"/>
      <c r="V35" s="67"/>
      <c r="W35" s="67"/>
      <c r="X35" s="67"/>
      <c r="Y35" s="71"/>
      <c r="Z35" s="71"/>
      <c r="AA35" s="58"/>
    </row>
    <row r="36" spans="1:27" ht="21">
      <c r="A36" s="65"/>
      <c r="B36" s="60"/>
      <c r="C36" s="71"/>
      <c r="D36" s="72"/>
      <c r="E36" s="72"/>
      <c r="F36" s="72"/>
      <c r="G36" s="72"/>
      <c r="H36" s="72"/>
      <c r="I36" s="72"/>
      <c r="J36" s="71"/>
      <c r="K36" s="71"/>
      <c r="L36" s="71"/>
      <c r="M36" s="72"/>
      <c r="N36" s="72"/>
      <c r="O36" s="72"/>
      <c r="P36" s="72"/>
      <c r="Q36" s="71"/>
      <c r="R36" s="71"/>
      <c r="S36" s="71"/>
      <c r="T36" s="71"/>
      <c r="U36" s="72"/>
      <c r="V36" s="72"/>
      <c r="W36" s="72"/>
      <c r="X36" s="72"/>
      <c r="Y36" s="71"/>
      <c r="Z36" s="71"/>
      <c r="AA36" s="58"/>
    </row>
    <row r="37" spans="1:27" ht="21">
      <c r="B37" s="60"/>
      <c r="C37" s="3"/>
      <c r="D37" s="74"/>
      <c r="E37" s="74"/>
      <c r="F37" s="74"/>
      <c r="G37" s="74"/>
      <c r="H37" s="74"/>
      <c r="I37" s="74"/>
      <c r="J37" s="3"/>
      <c r="K37" s="3"/>
      <c r="L37" s="3"/>
      <c r="M37" s="74"/>
      <c r="N37" s="74"/>
      <c r="O37" s="74"/>
      <c r="P37" s="74"/>
      <c r="Q37" s="3"/>
      <c r="R37" s="75" t="s">
        <v>44</v>
      </c>
      <c r="S37" s="76">
        <f>S30-[1]BN1!Q67</f>
        <v>0</v>
      </c>
      <c r="T37" s="76">
        <f>T30-[1]BN1!R67</f>
        <v>0</v>
      </c>
      <c r="U37" s="76"/>
      <c r="V37" s="76"/>
      <c r="W37" s="76"/>
      <c r="X37" s="76">
        <f>X30-[1]BN1!U62</f>
        <v>0</v>
      </c>
      <c r="Y37" s="76">
        <f>Y30-[1]BN1!V67</f>
        <v>0</v>
      </c>
      <c r="Z37" s="76"/>
      <c r="AA37" s="58"/>
    </row>
    <row r="38" spans="1:27" ht="21">
      <c r="B38" s="3"/>
      <c r="C38" s="3"/>
      <c r="D38" s="74"/>
      <c r="E38" s="74"/>
      <c r="F38" s="74"/>
      <c r="G38" s="74"/>
      <c r="H38" s="74"/>
      <c r="I38" s="74"/>
      <c r="J38" s="3"/>
      <c r="K38" s="3"/>
      <c r="L38" s="3"/>
      <c r="M38" s="74"/>
      <c r="N38" s="74"/>
      <c r="O38" s="74"/>
      <c r="P38" s="74"/>
      <c r="Q38" s="3"/>
      <c r="R38" s="3"/>
      <c r="S38" s="77"/>
      <c r="T38" s="77"/>
      <c r="U38" s="77"/>
      <c r="V38" s="77"/>
      <c r="W38" s="77"/>
      <c r="X38" s="77"/>
      <c r="Y38" s="77"/>
      <c r="AA38" s="58"/>
    </row>
    <row r="39" spans="1:27" ht="21">
      <c r="B39" s="3"/>
      <c r="C39" s="3"/>
      <c r="D39" s="74"/>
      <c r="E39" s="74"/>
      <c r="F39" s="74"/>
      <c r="G39" s="74"/>
      <c r="H39" s="74"/>
      <c r="I39" s="74"/>
      <c r="J39" s="3"/>
      <c r="K39" s="78" t="s">
        <v>45</v>
      </c>
      <c r="L39" s="3"/>
      <c r="M39" s="74"/>
      <c r="N39" s="74"/>
      <c r="O39" s="74"/>
      <c r="P39" s="74"/>
      <c r="Q39" s="3"/>
      <c r="R39" s="3"/>
      <c r="S39" s="79"/>
      <c r="T39" s="79"/>
      <c r="U39" s="79"/>
      <c r="V39" s="79"/>
      <c r="W39" s="79"/>
      <c r="X39" s="79"/>
      <c r="Y39" s="79"/>
    </row>
    <row r="40" spans="1:27" ht="21">
      <c r="B40" s="3"/>
      <c r="C40" s="3"/>
      <c r="D40" s="74"/>
      <c r="E40" s="74"/>
      <c r="F40" s="74"/>
      <c r="G40" s="74"/>
      <c r="H40" s="74"/>
      <c r="I40" s="74"/>
      <c r="J40" s="3"/>
      <c r="K40" s="3"/>
      <c r="L40" s="3"/>
      <c r="M40" s="74"/>
      <c r="N40" s="74"/>
      <c r="O40" s="74"/>
      <c r="P40" s="74"/>
      <c r="Q40" s="3"/>
      <c r="R40" s="3"/>
      <c r="S40" s="3"/>
      <c r="T40" s="3"/>
      <c r="U40" s="74"/>
      <c r="V40" s="74"/>
      <c r="W40" s="74"/>
      <c r="X40" s="74"/>
    </row>
    <row r="41" spans="1:27" ht="21">
      <c r="B41" s="3"/>
      <c r="C41" s="3"/>
      <c r="D41" s="74"/>
      <c r="E41" s="74"/>
      <c r="F41" s="74"/>
      <c r="G41" s="74"/>
      <c r="H41" s="74"/>
      <c r="I41" s="74"/>
      <c r="J41" s="3"/>
      <c r="K41" s="3"/>
      <c r="L41" s="3"/>
      <c r="M41" s="74"/>
      <c r="N41" s="74"/>
      <c r="O41" s="74"/>
      <c r="P41" s="74"/>
      <c r="Q41" s="3"/>
      <c r="R41" s="3"/>
      <c r="S41" s="77"/>
      <c r="T41" s="77"/>
      <c r="U41" s="77"/>
      <c r="V41" s="77"/>
      <c r="W41" s="77"/>
      <c r="X41" s="77"/>
      <c r="Y41" s="77"/>
    </row>
    <row r="42" spans="1:27" ht="21">
      <c r="B42" s="3"/>
      <c r="C42" s="3"/>
      <c r="D42" s="74"/>
      <c r="E42" s="74"/>
      <c r="F42" s="74"/>
      <c r="G42" s="74"/>
      <c r="H42" s="74"/>
      <c r="I42" s="74"/>
      <c r="J42" s="3"/>
      <c r="K42" s="3"/>
      <c r="L42" s="3"/>
      <c r="M42" s="74"/>
      <c r="N42" s="74"/>
      <c r="O42" s="74"/>
      <c r="P42" s="74"/>
      <c r="Q42" s="3"/>
      <c r="R42" s="3"/>
      <c r="S42" s="3"/>
      <c r="T42" s="3"/>
      <c r="U42" s="74"/>
      <c r="V42" s="74"/>
      <c r="W42" s="74"/>
      <c r="X42" s="74"/>
    </row>
    <row r="43" spans="1:27" ht="21">
      <c r="B43" s="3"/>
      <c r="C43" s="3"/>
      <c r="D43" s="74"/>
      <c r="E43" s="74"/>
      <c r="F43" s="74"/>
      <c r="G43" s="74"/>
      <c r="H43" s="74"/>
      <c r="I43" s="74"/>
      <c r="J43" s="3"/>
      <c r="K43" s="3"/>
      <c r="L43" s="3"/>
      <c r="M43" s="74"/>
      <c r="N43" s="74"/>
      <c r="O43" s="74"/>
      <c r="P43" s="74"/>
      <c r="Q43" s="3"/>
      <c r="R43" s="3"/>
      <c r="S43" s="3"/>
      <c r="T43" s="3"/>
      <c r="U43" s="74"/>
      <c r="V43" s="74"/>
      <c r="W43" s="74"/>
      <c r="X43" s="74"/>
    </row>
    <row r="44" spans="1:27" ht="21">
      <c r="B44" s="3"/>
      <c r="C44" s="3"/>
      <c r="D44" s="74"/>
      <c r="E44" s="74"/>
      <c r="F44" s="74"/>
      <c r="G44" s="74"/>
      <c r="H44" s="74"/>
      <c r="I44" s="74"/>
      <c r="J44" s="3"/>
      <c r="K44" s="3"/>
      <c r="L44" s="3"/>
      <c r="M44" s="74"/>
      <c r="N44" s="74"/>
      <c r="O44" s="74"/>
      <c r="P44" s="74"/>
      <c r="Q44" s="3"/>
      <c r="R44" s="3"/>
      <c r="S44" s="3"/>
      <c r="T44" s="3"/>
      <c r="U44" s="74"/>
      <c r="V44" s="74"/>
      <c r="W44" s="74"/>
      <c r="X44" s="74"/>
    </row>
    <row r="45" spans="1:27" ht="21">
      <c r="B45" s="3"/>
      <c r="C45" s="3"/>
      <c r="D45" s="74"/>
      <c r="E45" s="74"/>
      <c r="F45" s="74"/>
      <c r="G45" s="74"/>
      <c r="H45" s="74"/>
      <c r="I45" s="74"/>
      <c r="J45" s="3"/>
      <c r="K45" s="3"/>
      <c r="L45" s="3"/>
      <c r="M45" s="74"/>
      <c r="N45" s="74"/>
      <c r="O45" s="74"/>
      <c r="P45" s="74"/>
      <c r="Q45" s="3"/>
      <c r="R45" s="3"/>
      <c r="S45" s="3"/>
      <c r="T45" s="3"/>
      <c r="U45" s="74"/>
      <c r="V45" s="74"/>
      <c r="W45" s="74"/>
      <c r="X45" s="74"/>
    </row>
    <row r="46" spans="1:27" ht="21">
      <c r="B46" s="3"/>
      <c r="C46" s="3"/>
      <c r="D46" s="74"/>
      <c r="E46" s="74"/>
      <c r="F46" s="74"/>
      <c r="G46" s="74"/>
      <c r="H46" s="74"/>
      <c r="I46" s="74"/>
      <c r="J46" s="3"/>
      <c r="K46" s="3"/>
      <c r="L46" s="3"/>
      <c r="M46" s="74"/>
      <c r="N46" s="74"/>
      <c r="O46" s="74"/>
      <c r="P46" s="74"/>
      <c r="Q46" s="3"/>
      <c r="R46" s="3"/>
      <c r="S46" s="3"/>
      <c r="T46" s="3"/>
      <c r="U46" s="74"/>
      <c r="V46" s="74"/>
      <c r="W46" s="74"/>
      <c r="X46" s="74"/>
    </row>
    <row r="47" spans="1:27" ht="21">
      <c r="B47" s="3"/>
      <c r="C47" s="3"/>
      <c r="D47" s="74"/>
      <c r="E47" s="74"/>
      <c r="F47" s="74"/>
      <c r="G47" s="74"/>
      <c r="H47" s="74"/>
      <c r="I47" s="74"/>
      <c r="J47" s="3"/>
      <c r="K47" s="3"/>
      <c r="L47" s="3"/>
      <c r="M47" s="74"/>
      <c r="N47" s="74"/>
      <c r="O47" s="74"/>
      <c r="P47" s="74"/>
      <c r="Q47" s="3"/>
      <c r="R47" s="3"/>
      <c r="S47" s="3"/>
      <c r="T47" s="3"/>
      <c r="U47" s="74"/>
      <c r="V47" s="74"/>
      <c r="W47" s="74"/>
      <c r="X47" s="74"/>
    </row>
    <row r="48" spans="1:27" ht="21">
      <c r="B48" s="3"/>
      <c r="C48" s="3"/>
      <c r="D48" s="74"/>
      <c r="E48" s="74"/>
      <c r="F48" s="74"/>
      <c r="G48" s="74"/>
      <c r="H48" s="74"/>
      <c r="I48" s="74"/>
      <c r="J48" s="3"/>
      <c r="K48" s="3"/>
      <c r="L48" s="3"/>
      <c r="M48" s="74"/>
      <c r="N48" s="74"/>
      <c r="O48" s="74"/>
      <c r="P48" s="74"/>
      <c r="Q48" s="3"/>
      <c r="R48" s="3"/>
      <c r="S48" s="3"/>
      <c r="T48" s="3"/>
      <c r="U48" s="74"/>
      <c r="V48" s="74"/>
      <c r="W48" s="74"/>
      <c r="X48" s="74"/>
    </row>
    <row r="49" spans="2:24" ht="21">
      <c r="B49" s="3"/>
      <c r="C49" s="3"/>
      <c r="D49" s="74"/>
      <c r="E49" s="74"/>
      <c r="F49" s="74"/>
      <c r="G49" s="74"/>
      <c r="H49" s="74"/>
      <c r="I49" s="74"/>
      <c r="J49" s="3"/>
      <c r="K49" s="3"/>
      <c r="L49" s="3"/>
      <c r="M49" s="74"/>
      <c r="N49" s="74"/>
      <c r="O49" s="74"/>
      <c r="P49" s="74"/>
      <c r="Q49" s="3"/>
      <c r="R49" s="3"/>
      <c r="S49" s="3"/>
      <c r="T49" s="3"/>
      <c r="U49" s="74"/>
      <c r="V49" s="74"/>
      <c r="W49" s="74"/>
      <c r="X49" s="74"/>
    </row>
    <row r="50" spans="2:24" ht="21">
      <c r="B50" s="3"/>
      <c r="C50" s="3"/>
      <c r="D50" s="74"/>
      <c r="E50" s="74"/>
      <c r="F50" s="74"/>
      <c r="G50" s="74"/>
      <c r="H50" s="74"/>
      <c r="I50" s="74"/>
      <c r="J50" s="3"/>
      <c r="K50" s="3"/>
      <c r="L50" s="3"/>
      <c r="M50" s="74"/>
      <c r="N50" s="74"/>
      <c r="O50" s="74"/>
      <c r="P50" s="74"/>
      <c r="Q50" s="3"/>
      <c r="R50" s="3"/>
      <c r="S50" s="3"/>
      <c r="T50" s="3"/>
      <c r="U50" s="74"/>
      <c r="V50" s="74"/>
      <c r="W50" s="74"/>
      <c r="X50" s="74"/>
    </row>
    <row r="51" spans="2:24" ht="21">
      <c r="B51" s="3"/>
      <c r="C51" s="3"/>
      <c r="D51" s="74"/>
      <c r="E51" s="74"/>
      <c r="F51" s="74"/>
      <c r="G51" s="74"/>
      <c r="H51" s="74"/>
      <c r="I51" s="74"/>
      <c r="J51" s="3"/>
      <c r="K51" s="3"/>
      <c r="L51" s="3"/>
      <c r="M51" s="74"/>
      <c r="N51" s="74"/>
      <c r="O51" s="74"/>
      <c r="P51" s="74"/>
      <c r="Q51" s="3"/>
      <c r="R51" s="3"/>
      <c r="S51" s="3"/>
      <c r="T51" s="3"/>
      <c r="U51" s="74"/>
      <c r="V51" s="74"/>
      <c r="W51" s="74"/>
      <c r="X51" s="74"/>
    </row>
    <row r="52" spans="2:24" ht="21">
      <c r="B52" s="3"/>
      <c r="C52" s="3"/>
      <c r="D52" s="74"/>
      <c r="E52" s="74"/>
      <c r="F52" s="74"/>
      <c r="G52" s="74"/>
      <c r="H52" s="74"/>
      <c r="I52" s="74"/>
      <c r="J52" s="3"/>
      <c r="K52" s="3"/>
      <c r="L52" s="3"/>
      <c r="M52" s="74"/>
      <c r="N52" s="74"/>
      <c r="O52" s="74"/>
      <c r="P52" s="74"/>
      <c r="Q52" s="3"/>
      <c r="R52" s="3"/>
      <c r="S52" s="3"/>
      <c r="T52" s="3"/>
      <c r="U52" s="74"/>
      <c r="V52" s="74"/>
      <c r="W52" s="74"/>
      <c r="X52" s="74"/>
    </row>
    <row r="53" spans="2:24" ht="21">
      <c r="D53" s="74"/>
      <c r="E53" s="74"/>
      <c r="F53" s="74"/>
      <c r="G53" s="74"/>
      <c r="H53" s="74"/>
      <c r="I53" s="74"/>
      <c r="J53" s="3"/>
      <c r="K53" s="3"/>
      <c r="L53" s="3"/>
      <c r="M53" s="74"/>
      <c r="N53" s="74"/>
      <c r="O53" s="74"/>
      <c r="P53" s="74"/>
      <c r="Q53" s="3"/>
      <c r="R53" s="3"/>
      <c r="S53" s="3"/>
      <c r="T53" s="3"/>
      <c r="U53" s="74"/>
      <c r="V53" s="74"/>
      <c r="W53" s="74"/>
      <c r="X53" s="74"/>
    </row>
    <row r="54" spans="2:24" ht="21">
      <c r="D54" s="74"/>
      <c r="E54" s="74"/>
      <c r="F54" s="74"/>
      <c r="G54" s="74"/>
      <c r="H54" s="74"/>
      <c r="I54" s="74"/>
      <c r="J54" s="3"/>
      <c r="K54" s="3"/>
      <c r="L54" s="3"/>
      <c r="M54" s="74"/>
      <c r="N54" s="74"/>
      <c r="O54" s="74"/>
      <c r="P54" s="74"/>
      <c r="Q54" s="3"/>
      <c r="R54" s="3"/>
      <c r="S54" s="3"/>
      <c r="T54" s="3"/>
      <c r="U54" s="74"/>
      <c r="V54" s="74"/>
      <c r="W54" s="74"/>
      <c r="X54" s="74"/>
    </row>
    <row r="55" spans="2:24" ht="21">
      <c r="D55" s="74"/>
      <c r="E55" s="74"/>
      <c r="F55" s="74"/>
      <c r="G55" s="74"/>
      <c r="H55" s="74"/>
      <c r="I55" s="74"/>
      <c r="J55" s="3"/>
      <c r="K55" s="3"/>
      <c r="L55" s="3"/>
      <c r="M55" s="74"/>
      <c r="N55" s="74"/>
      <c r="O55" s="74"/>
      <c r="P55" s="74"/>
      <c r="Q55" s="3"/>
      <c r="R55" s="3"/>
      <c r="S55" s="3"/>
      <c r="T55" s="3"/>
      <c r="U55" s="74"/>
      <c r="V55" s="74"/>
      <c r="W55" s="74"/>
      <c r="X55" s="74"/>
    </row>
    <row r="56" spans="2:24" ht="21">
      <c r="D56" s="74"/>
      <c r="E56" s="74"/>
      <c r="F56" s="74"/>
      <c r="G56" s="74"/>
      <c r="H56" s="74"/>
      <c r="I56" s="74"/>
      <c r="J56" s="3"/>
      <c r="K56" s="3"/>
      <c r="L56" s="3"/>
      <c r="M56" s="74"/>
      <c r="N56" s="74"/>
      <c r="O56" s="74"/>
      <c r="P56" s="74"/>
      <c r="Q56" s="3"/>
      <c r="R56" s="3"/>
      <c r="S56" s="3"/>
      <c r="T56" s="3"/>
      <c r="U56" s="74"/>
      <c r="V56" s="74"/>
      <c r="W56" s="74"/>
      <c r="X56" s="74"/>
    </row>
    <row r="57" spans="2:24" ht="21">
      <c r="D57" s="74"/>
      <c r="E57" s="74"/>
      <c r="F57" s="74"/>
      <c r="G57" s="74"/>
      <c r="H57" s="74"/>
      <c r="I57" s="74"/>
      <c r="J57" s="3"/>
      <c r="K57" s="3"/>
      <c r="L57" s="3"/>
      <c r="M57" s="74"/>
      <c r="N57" s="74"/>
      <c r="O57" s="74"/>
      <c r="P57" s="74"/>
      <c r="Q57" s="3"/>
      <c r="R57" s="3"/>
      <c r="S57" s="3"/>
      <c r="T57" s="3"/>
      <c r="U57" s="74"/>
      <c r="V57" s="74"/>
      <c r="W57" s="74"/>
      <c r="X57" s="74"/>
    </row>
    <row r="58" spans="2:24" ht="21">
      <c r="D58" s="74"/>
      <c r="E58" s="74"/>
      <c r="F58" s="74"/>
      <c r="G58" s="74"/>
      <c r="H58" s="74"/>
      <c r="I58" s="74"/>
      <c r="J58" s="3"/>
      <c r="K58" s="3"/>
      <c r="L58" s="3"/>
      <c r="M58" s="74"/>
      <c r="N58" s="74"/>
      <c r="O58" s="74"/>
      <c r="P58" s="74"/>
      <c r="Q58" s="3"/>
      <c r="R58" s="3"/>
      <c r="S58" s="3"/>
      <c r="T58" s="3"/>
      <c r="U58" s="74"/>
      <c r="V58" s="74"/>
      <c r="W58" s="74"/>
      <c r="X58" s="74"/>
    </row>
    <row r="59" spans="2:24" ht="21">
      <c r="D59" s="74"/>
      <c r="E59" s="74"/>
      <c r="F59" s="74"/>
      <c r="G59" s="74"/>
      <c r="H59" s="74"/>
      <c r="I59" s="74"/>
      <c r="J59" s="3"/>
      <c r="K59" s="3"/>
      <c r="L59" s="3"/>
      <c r="M59" s="74"/>
      <c r="N59" s="74"/>
      <c r="O59" s="74"/>
      <c r="P59" s="74"/>
      <c r="Q59" s="3"/>
      <c r="R59" s="3"/>
      <c r="S59" s="3"/>
      <c r="T59" s="3"/>
      <c r="U59" s="74"/>
      <c r="V59" s="74"/>
      <c r="W59" s="74"/>
      <c r="X59" s="74"/>
    </row>
    <row r="60" spans="2:24" ht="21">
      <c r="D60" s="74"/>
      <c r="E60" s="74"/>
      <c r="F60" s="74"/>
      <c r="G60" s="74"/>
      <c r="H60" s="74"/>
      <c r="I60" s="74"/>
      <c r="J60" s="3"/>
      <c r="K60" s="3"/>
      <c r="L60" s="3"/>
      <c r="M60" s="74"/>
      <c r="N60" s="74"/>
      <c r="O60" s="74"/>
      <c r="P60" s="74"/>
      <c r="Q60" s="3"/>
      <c r="R60" s="3"/>
      <c r="S60" s="3"/>
      <c r="T60" s="3"/>
      <c r="U60" s="74"/>
      <c r="V60" s="74"/>
      <c r="W60" s="74"/>
      <c r="X60" s="74"/>
    </row>
    <row r="61" spans="2:24" ht="21">
      <c r="D61" s="74"/>
      <c r="E61" s="74"/>
      <c r="F61" s="74"/>
      <c r="G61" s="74"/>
      <c r="H61" s="74"/>
      <c r="I61" s="74"/>
      <c r="J61" s="3"/>
      <c r="K61" s="3"/>
      <c r="L61" s="3"/>
      <c r="M61" s="74"/>
      <c r="N61" s="74"/>
      <c r="O61" s="74"/>
      <c r="P61" s="74"/>
      <c r="Q61" s="3"/>
      <c r="R61" s="3"/>
      <c r="S61" s="3"/>
      <c r="T61" s="3"/>
      <c r="U61" s="74"/>
      <c r="V61" s="74"/>
      <c r="W61" s="74"/>
      <c r="X61" s="74"/>
    </row>
    <row r="62" spans="2:24" ht="21">
      <c r="D62" s="74"/>
      <c r="E62" s="74"/>
      <c r="F62" s="74"/>
      <c r="G62" s="74"/>
      <c r="H62" s="74"/>
      <c r="I62" s="74"/>
      <c r="J62" s="3"/>
      <c r="K62" s="3"/>
      <c r="L62" s="3"/>
      <c r="M62" s="74"/>
      <c r="N62" s="74"/>
      <c r="O62" s="74"/>
      <c r="P62" s="74"/>
      <c r="Q62" s="3"/>
      <c r="R62" s="3"/>
      <c r="S62" s="3"/>
      <c r="T62" s="3"/>
      <c r="U62" s="74"/>
      <c r="V62" s="74"/>
      <c r="W62" s="74"/>
      <c r="X62" s="74"/>
    </row>
    <row r="63" spans="2:24" ht="21">
      <c r="D63" s="74"/>
      <c r="E63" s="74"/>
      <c r="F63" s="74"/>
      <c r="G63" s="74"/>
      <c r="H63" s="74"/>
      <c r="I63" s="74"/>
      <c r="J63" s="3"/>
      <c r="K63" s="3"/>
      <c r="L63" s="3"/>
      <c r="M63" s="74"/>
      <c r="N63" s="74"/>
      <c r="O63" s="74"/>
      <c r="P63" s="74"/>
      <c r="Q63" s="3"/>
      <c r="R63" s="3"/>
      <c r="S63" s="3"/>
      <c r="T63" s="3"/>
      <c r="U63" s="74"/>
      <c r="V63" s="74"/>
      <c r="W63" s="74"/>
      <c r="X63" s="74"/>
    </row>
    <row r="64" spans="2:24" ht="21">
      <c r="D64" s="74"/>
      <c r="E64" s="74"/>
      <c r="F64" s="74"/>
      <c r="G64" s="74"/>
      <c r="H64" s="74"/>
      <c r="I64" s="74"/>
      <c r="J64" s="3"/>
      <c r="K64" s="3"/>
      <c r="L64" s="3"/>
      <c r="M64" s="74"/>
      <c r="N64" s="74"/>
      <c r="O64" s="74"/>
      <c r="P64" s="74"/>
      <c r="Q64" s="3"/>
      <c r="R64" s="3"/>
      <c r="S64" s="3"/>
      <c r="T64" s="3"/>
      <c r="U64" s="74"/>
      <c r="V64" s="74"/>
      <c r="W64" s="74"/>
      <c r="X64" s="74"/>
    </row>
    <row r="65" spans="4:24" ht="21">
      <c r="D65" s="74"/>
      <c r="E65" s="74"/>
      <c r="F65" s="74"/>
      <c r="G65" s="74"/>
      <c r="H65" s="74"/>
      <c r="I65" s="74"/>
      <c r="J65" s="3"/>
      <c r="K65" s="3"/>
      <c r="L65" s="3"/>
      <c r="M65" s="74"/>
      <c r="N65" s="74"/>
      <c r="O65" s="74"/>
      <c r="P65" s="74"/>
      <c r="Q65" s="3"/>
      <c r="R65" s="3"/>
      <c r="S65" s="3"/>
      <c r="T65" s="3"/>
      <c r="U65" s="74"/>
      <c r="V65" s="74"/>
      <c r="W65" s="74"/>
      <c r="X65" s="74"/>
    </row>
    <row r="66" spans="4:24" ht="21">
      <c r="D66" s="74"/>
      <c r="E66" s="74"/>
      <c r="F66" s="74"/>
      <c r="G66" s="74"/>
      <c r="H66" s="74"/>
      <c r="I66" s="74"/>
      <c r="J66" s="3"/>
      <c r="K66" s="3"/>
      <c r="L66" s="3"/>
      <c r="M66" s="74"/>
      <c r="N66" s="74"/>
      <c r="O66" s="74"/>
      <c r="P66" s="74"/>
      <c r="Q66" s="3"/>
      <c r="R66" s="3"/>
      <c r="S66" s="3"/>
      <c r="T66" s="3"/>
      <c r="U66" s="74"/>
      <c r="V66" s="74"/>
      <c r="W66" s="74"/>
      <c r="X66" s="74"/>
    </row>
    <row r="67" spans="4:24" ht="21">
      <c r="D67" s="74"/>
      <c r="E67" s="74"/>
      <c r="F67" s="74"/>
      <c r="G67" s="74"/>
      <c r="H67" s="74"/>
      <c r="I67" s="74"/>
      <c r="J67" s="3"/>
      <c r="K67" s="3"/>
      <c r="L67" s="3"/>
      <c r="M67" s="74"/>
      <c r="N67" s="74"/>
      <c r="O67" s="74"/>
      <c r="P67" s="74"/>
      <c r="Q67" s="3"/>
      <c r="R67" s="3"/>
      <c r="S67" s="3"/>
      <c r="T67" s="3"/>
      <c r="U67" s="74"/>
      <c r="V67" s="74"/>
      <c r="W67" s="74"/>
      <c r="X67" s="74"/>
    </row>
    <row r="68" spans="4:24" ht="21">
      <c r="D68" s="74"/>
      <c r="E68" s="74"/>
      <c r="F68" s="74"/>
      <c r="G68" s="74"/>
      <c r="H68" s="74"/>
      <c r="I68" s="74"/>
      <c r="J68" s="3"/>
      <c r="K68" s="3"/>
      <c r="L68" s="3"/>
      <c r="M68" s="74"/>
      <c r="N68" s="74"/>
      <c r="O68" s="74"/>
      <c r="P68" s="74"/>
      <c r="Q68" s="3"/>
      <c r="R68" s="3"/>
      <c r="S68" s="3"/>
      <c r="T68" s="3"/>
      <c r="U68" s="74"/>
      <c r="V68" s="74"/>
      <c r="W68" s="74"/>
      <c r="X68" s="74"/>
    </row>
    <row r="69" spans="4:24" ht="21">
      <c r="D69" s="74"/>
      <c r="E69" s="74"/>
      <c r="F69" s="74"/>
      <c r="G69" s="74"/>
      <c r="H69" s="74"/>
      <c r="I69" s="74"/>
      <c r="J69" s="3"/>
      <c r="K69" s="3"/>
      <c r="L69" s="3"/>
      <c r="M69" s="74"/>
      <c r="N69" s="74"/>
      <c r="O69" s="74"/>
      <c r="P69" s="74"/>
      <c r="Q69" s="3"/>
      <c r="R69" s="3"/>
      <c r="S69" s="3"/>
      <c r="T69" s="3"/>
      <c r="U69" s="74"/>
      <c r="V69" s="74"/>
      <c r="W69" s="74"/>
      <c r="X69" s="74"/>
    </row>
    <row r="70" spans="4:24" ht="21">
      <c r="D70" s="74"/>
      <c r="E70" s="74"/>
      <c r="F70" s="74"/>
      <c r="G70" s="74"/>
      <c r="H70" s="74"/>
      <c r="I70" s="74"/>
      <c r="J70" s="3"/>
      <c r="K70" s="3"/>
      <c r="L70" s="3"/>
      <c r="M70" s="74"/>
      <c r="N70" s="74"/>
      <c r="O70" s="74"/>
      <c r="P70" s="74"/>
      <c r="Q70" s="3"/>
      <c r="R70" s="3"/>
      <c r="S70" s="3"/>
      <c r="T70" s="3"/>
      <c r="U70" s="74"/>
      <c r="V70" s="74"/>
      <c r="W70" s="74"/>
      <c r="X70" s="74"/>
    </row>
    <row r="71" spans="4:24" ht="21">
      <c r="D71" s="74"/>
      <c r="E71" s="74"/>
      <c r="F71" s="74"/>
      <c r="G71" s="74"/>
      <c r="H71" s="74"/>
      <c r="I71" s="74"/>
      <c r="J71" s="3"/>
      <c r="K71" s="3"/>
      <c r="L71" s="3"/>
      <c r="M71" s="74"/>
      <c r="N71" s="74"/>
      <c r="O71" s="74"/>
      <c r="P71" s="74"/>
      <c r="Q71" s="3"/>
      <c r="R71" s="3"/>
      <c r="S71" s="3"/>
      <c r="T71" s="3"/>
      <c r="U71" s="74"/>
      <c r="V71" s="74"/>
      <c r="W71" s="74"/>
      <c r="X71" s="74"/>
    </row>
    <row r="72" spans="4:24" ht="21">
      <c r="D72" s="74"/>
      <c r="E72" s="74"/>
      <c r="F72" s="74"/>
      <c r="G72" s="74"/>
      <c r="H72" s="74"/>
      <c r="I72" s="74"/>
      <c r="J72" s="3"/>
      <c r="K72" s="3"/>
      <c r="L72" s="3"/>
      <c r="M72" s="74"/>
      <c r="N72" s="74"/>
      <c r="O72" s="74"/>
      <c r="P72" s="74"/>
      <c r="Q72" s="3"/>
      <c r="R72" s="3"/>
      <c r="S72" s="3"/>
      <c r="T72" s="3"/>
      <c r="U72" s="74"/>
      <c r="V72" s="74"/>
      <c r="W72" s="74"/>
      <c r="X72" s="74"/>
    </row>
    <row r="73" spans="4:24" ht="21">
      <c r="D73" s="74"/>
      <c r="E73" s="74"/>
      <c r="F73" s="74"/>
      <c r="G73" s="74"/>
      <c r="H73" s="74"/>
      <c r="I73" s="74"/>
      <c r="J73" s="3"/>
      <c r="K73" s="3"/>
      <c r="L73" s="3"/>
      <c r="M73" s="74"/>
      <c r="N73" s="74"/>
      <c r="O73" s="74"/>
      <c r="P73" s="74"/>
      <c r="Q73" s="3"/>
      <c r="R73" s="3"/>
      <c r="S73" s="3"/>
      <c r="T73" s="3"/>
      <c r="U73" s="74"/>
      <c r="V73" s="74"/>
      <c r="W73" s="74"/>
      <c r="X73" s="74"/>
    </row>
    <row r="74" spans="4:24" ht="21">
      <c r="D74" s="74"/>
      <c r="E74" s="74"/>
      <c r="F74" s="74"/>
      <c r="G74" s="74"/>
      <c r="H74" s="74"/>
      <c r="I74" s="74"/>
      <c r="J74" s="3"/>
      <c r="K74" s="3"/>
      <c r="L74" s="3"/>
      <c r="M74" s="74"/>
      <c r="N74" s="74"/>
      <c r="O74" s="74"/>
      <c r="P74" s="74"/>
      <c r="Q74" s="3"/>
      <c r="R74" s="3"/>
      <c r="S74" s="3"/>
      <c r="T74" s="3"/>
      <c r="U74" s="74"/>
      <c r="V74" s="74"/>
      <c r="W74" s="74"/>
      <c r="X74" s="74"/>
    </row>
    <row r="75" spans="4:24" ht="21">
      <c r="D75" s="74"/>
      <c r="E75" s="74"/>
      <c r="F75" s="74"/>
      <c r="G75" s="74"/>
      <c r="H75" s="74"/>
      <c r="I75" s="74"/>
      <c r="J75" s="3"/>
      <c r="K75" s="3"/>
      <c r="L75" s="3"/>
      <c r="M75" s="74"/>
      <c r="N75" s="74"/>
      <c r="O75" s="74"/>
      <c r="P75" s="74"/>
      <c r="Q75" s="3"/>
      <c r="R75" s="3"/>
      <c r="S75" s="3"/>
      <c r="T75" s="3"/>
      <c r="U75" s="74"/>
      <c r="V75" s="74"/>
      <c r="W75" s="74"/>
      <c r="X75" s="74"/>
    </row>
    <row r="76" spans="4:24" ht="21">
      <c r="D76" s="74"/>
      <c r="E76" s="74"/>
      <c r="F76" s="74"/>
      <c r="G76" s="74"/>
      <c r="H76" s="74"/>
      <c r="I76" s="74"/>
      <c r="J76" s="3"/>
      <c r="K76" s="3"/>
      <c r="L76" s="3"/>
      <c r="M76" s="74"/>
      <c r="N76" s="74"/>
      <c r="O76" s="74"/>
      <c r="P76" s="74"/>
      <c r="Q76" s="3"/>
      <c r="R76" s="3"/>
      <c r="S76" s="3"/>
      <c r="T76" s="3"/>
      <c r="U76" s="74"/>
      <c r="V76" s="74"/>
      <c r="W76" s="74"/>
      <c r="X76" s="74"/>
    </row>
    <row r="77" spans="4:24" ht="21">
      <c r="D77" s="74"/>
      <c r="E77" s="74"/>
      <c r="F77" s="74"/>
      <c r="G77" s="74"/>
      <c r="H77" s="74"/>
      <c r="I77" s="74"/>
      <c r="J77" s="3"/>
      <c r="K77" s="3"/>
      <c r="L77" s="3"/>
      <c r="M77" s="74"/>
      <c r="N77" s="74"/>
      <c r="O77" s="74"/>
      <c r="P77" s="74"/>
      <c r="Q77" s="3"/>
      <c r="R77" s="3"/>
      <c r="S77" s="3"/>
      <c r="T77" s="3"/>
      <c r="U77" s="74"/>
      <c r="V77" s="74"/>
      <c r="W77" s="74"/>
      <c r="X77" s="74"/>
    </row>
    <row r="78" spans="4:24" ht="21">
      <c r="D78" s="74"/>
      <c r="E78" s="74"/>
      <c r="F78" s="74"/>
      <c r="G78" s="74"/>
      <c r="H78" s="74"/>
      <c r="I78" s="74"/>
      <c r="J78" s="3"/>
      <c r="K78" s="3"/>
      <c r="L78" s="3"/>
      <c r="M78" s="74"/>
      <c r="N78" s="74"/>
      <c r="O78" s="74"/>
      <c r="P78" s="74"/>
      <c r="Q78" s="3"/>
      <c r="R78" s="3"/>
      <c r="S78" s="3"/>
      <c r="T78" s="3"/>
      <c r="U78" s="74"/>
      <c r="V78" s="74"/>
      <c r="W78" s="74"/>
      <c r="X78" s="74"/>
    </row>
    <row r="79" spans="4:24" ht="21">
      <c r="D79" s="74"/>
      <c r="E79" s="74"/>
      <c r="F79" s="74"/>
      <c r="G79" s="74"/>
      <c r="H79" s="74"/>
      <c r="I79" s="74"/>
      <c r="J79" s="3"/>
      <c r="K79" s="3"/>
      <c r="L79" s="3"/>
      <c r="M79" s="74"/>
      <c r="N79" s="74"/>
      <c r="O79" s="74"/>
      <c r="P79" s="74"/>
      <c r="Q79" s="3"/>
      <c r="R79" s="3"/>
      <c r="S79" s="3"/>
      <c r="T79" s="3"/>
      <c r="U79" s="74"/>
      <c r="V79" s="74"/>
      <c r="W79" s="74"/>
      <c r="X79" s="74"/>
    </row>
    <row r="80" spans="4:24" ht="21">
      <c r="D80" s="74"/>
      <c r="E80" s="74"/>
      <c r="F80" s="74"/>
      <c r="G80" s="74"/>
      <c r="H80" s="74"/>
      <c r="I80" s="74"/>
      <c r="J80" s="3"/>
      <c r="K80" s="3"/>
      <c r="L80" s="3"/>
      <c r="M80" s="74"/>
      <c r="N80" s="74"/>
      <c r="O80" s="74"/>
      <c r="P80" s="74"/>
      <c r="Q80" s="3"/>
      <c r="R80" s="3"/>
      <c r="S80" s="3"/>
      <c r="T80" s="3"/>
      <c r="U80" s="74"/>
      <c r="V80" s="74"/>
      <c r="W80" s="74"/>
      <c r="X80" s="74"/>
    </row>
    <row r="81" spans="4:24" ht="21">
      <c r="D81" s="74"/>
      <c r="E81" s="74"/>
      <c r="F81" s="74"/>
      <c r="G81" s="74"/>
      <c r="H81" s="74"/>
      <c r="I81" s="74"/>
      <c r="J81" s="3"/>
      <c r="K81" s="3"/>
      <c r="L81" s="3"/>
      <c r="M81" s="74"/>
      <c r="N81" s="74"/>
      <c r="O81" s="74"/>
      <c r="P81" s="74"/>
      <c r="Q81" s="3"/>
      <c r="R81" s="3"/>
      <c r="S81" s="3"/>
      <c r="T81" s="3"/>
      <c r="U81" s="74"/>
      <c r="V81" s="74"/>
      <c r="W81" s="74"/>
      <c r="X81" s="74"/>
    </row>
    <row r="82" spans="4:24" ht="21">
      <c r="D82" s="74"/>
      <c r="E82" s="74"/>
      <c r="F82" s="74"/>
      <c r="G82" s="74"/>
      <c r="H82" s="74"/>
      <c r="I82" s="74"/>
      <c r="J82" s="3"/>
      <c r="K82" s="3"/>
      <c r="L82" s="3"/>
      <c r="M82" s="74"/>
      <c r="N82" s="74"/>
      <c r="O82" s="74"/>
      <c r="P82" s="74"/>
      <c r="Q82" s="3"/>
      <c r="R82" s="3"/>
      <c r="S82" s="3"/>
      <c r="T82" s="3"/>
      <c r="U82" s="74"/>
      <c r="V82" s="74"/>
      <c r="W82" s="74"/>
      <c r="X82" s="74"/>
    </row>
    <row r="83" spans="4:24" ht="21">
      <c r="D83" s="74"/>
      <c r="E83" s="74"/>
      <c r="F83" s="74"/>
      <c r="G83" s="74"/>
      <c r="H83" s="74"/>
      <c r="I83" s="74"/>
      <c r="J83" s="3"/>
      <c r="K83" s="3"/>
      <c r="L83" s="3"/>
      <c r="M83" s="74"/>
      <c r="N83" s="74"/>
      <c r="O83" s="74"/>
      <c r="P83" s="74"/>
      <c r="Q83" s="3"/>
      <c r="R83" s="3"/>
      <c r="S83" s="3"/>
      <c r="T83" s="3"/>
      <c r="U83" s="74"/>
      <c r="V83" s="74"/>
      <c r="W83" s="74"/>
      <c r="X83" s="74"/>
    </row>
    <row r="84" spans="4:24" ht="21">
      <c r="D84" s="74"/>
      <c r="E84" s="74"/>
      <c r="F84" s="74"/>
      <c r="G84" s="74"/>
      <c r="H84" s="74"/>
      <c r="I84" s="74"/>
      <c r="J84" s="3"/>
      <c r="K84" s="3"/>
      <c r="L84" s="3"/>
      <c r="M84" s="74"/>
      <c r="N84" s="74"/>
      <c r="O84" s="74"/>
      <c r="P84" s="74"/>
      <c r="Q84" s="3"/>
      <c r="R84" s="3"/>
      <c r="S84" s="3"/>
      <c r="T84" s="3"/>
      <c r="U84" s="74"/>
      <c r="V84" s="74"/>
      <c r="W84" s="74"/>
      <c r="X84" s="74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2021-10-04T14:48:17Z</dcterms:created>
  <dcterms:modified xsi:type="dcterms:W3CDTF">2021-10-04T14:48:34Z</dcterms:modified>
</cp:coreProperties>
</file>