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08.27\"/>
    </mc:Choice>
  </mc:AlternateContent>
  <xr:revisionPtr revIDLastSave="0" documentId="8_{16580522-83EB-4F86-AA4D-F1E0E0D562A4}" xr6:coauthVersionLast="47" xr6:coauthVersionMax="47" xr10:uidLastSave="{00000000-0000-0000-0000-000000000000}"/>
  <bookViews>
    <workbookView xWindow="-120" yWindow="-120" windowWidth="29040" windowHeight="15840" xr2:uid="{49871093-86CF-4432-87E1-6084BAC4FFEA}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กระทรวง'!$B$6:$U$37</definedName>
    <definedName name="_xlnm.Print_Area" localSheetId="0">'2. กระทรวง'!$A$1:$T$36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M29" i="1"/>
  <c r="N29" i="1" s="1"/>
  <c r="L29" i="1"/>
  <c r="K29" i="1"/>
  <c r="J29" i="1"/>
  <c r="I29" i="1"/>
  <c r="G29" i="1"/>
  <c r="H29" i="1" s="1"/>
  <c r="F29" i="1"/>
  <c r="R29" i="1" s="1"/>
  <c r="E29" i="1"/>
  <c r="D29" i="1"/>
  <c r="P29" i="1" s="1"/>
  <c r="C29" i="1"/>
  <c r="O29" i="1" s="1"/>
  <c r="B29" i="1"/>
  <c r="O28" i="1"/>
  <c r="M28" i="1"/>
  <c r="N28" i="1" s="1"/>
  <c r="L28" i="1"/>
  <c r="K28" i="1"/>
  <c r="J28" i="1"/>
  <c r="I28" i="1"/>
  <c r="G28" i="1"/>
  <c r="S28" i="1" s="1"/>
  <c r="T28" i="1" s="1"/>
  <c r="F28" i="1"/>
  <c r="R28" i="1" s="1"/>
  <c r="E28" i="1"/>
  <c r="Q28" i="1" s="1"/>
  <c r="D28" i="1"/>
  <c r="P28" i="1" s="1"/>
  <c r="C28" i="1"/>
  <c r="B28" i="1"/>
  <c r="R27" i="1"/>
  <c r="O27" i="1"/>
  <c r="M27" i="1"/>
  <c r="N27" i="1" s="1"/>
  <c r="L27" i="1"/>
  <c r="K27" i="1"/>
  <c r="J27" i="1"/>
  <c r="I27" i="1"/>
  <c r="G27" i="1"/>
  <c r="S27" i="1" s="1"/>
  <c r="T27" i="1" s="1"/>
  <c r="F27" i="1"/>
  <c r="E27" i="1"/>
  <c r="Q27" i="1" s="1"/>
  <c r="D27" i="1"/>
  <c r="P27" i="1" s="1"/>
  <c r="C27" i="1"/>
  <c r="B27" i="1"/>
  <c r="R26" i="1"/>
  <c r="M26" i="1"/>
  <c r="N26" i="1" s="1"/>
  <c r="L26" i="1"/>
  <c r="K26" i="1"/>
  <c r="J26" i="1"/>
  <c r="I26" i="1"/>
  <c r="G26" i="1"/>
  <c r="H26" i="1" s="1"/>
  <c r="F26" i="1"/>
  <c r="E26" i="1"/>
  <c r="Q26" i="1" s="1"/>
  <c r="D26" i="1"/>
  <c r="P26" i="1" s="1"/>
  <c r="C26" i="1"/>
  <c r="O26" i="1" s="1"/>
  <c r="B26" i="1"/>
  <c r="P25" i="1"/>
  <c r="M25" i="1"/>
  <c r="N25" i="1" s="1"/>
  <c r="L25" i="1"/>
  <c r="K25" i="1"/>
  <c r="J25" i="1"/>
  <c r="I25" i="1"/>
  <c r="G25" i="1"/>
  <c r="S25" i="1" s="1"/>
  <c r="F25" i="1"/>
  <c r="R25" i="1" s="1"/>
  <c r="E25" i="1"/>
  <c r="Q25" i="1" s="1"/>
  <c r="D25" i="1"/>
  <c r="C25" i="1"/>
  <c r="O25" i="1" s="1"/>
  <c r="B25" i="1"/>
  <c r="M24" i="1"/>
  <c r="N24" i="1" s="1"/>
  <c r="L24" i="1"/>
  <c r="K24" i="1"/>
  <c r="J24" i="1"/>
  <c r="I24" i="1"/>
  <c r="H24" i="1"/>
  <c r="G24" i="1"/>
  <c r="S24" i="1" s="1"/>
  <c r="T24" i="1" s="1"/>
  <c r="F24" i="1"/>
  <c r="R24" i="1" s="1"/>
  <c r="E24" i="1"/>
  <c r="Q24" i="1" s="1"/>
  <c r="D24" i="1"/>
  <c r="P24" i="1" s="1"/>
  <c r="C24" i="1"/>
  <c r="O24" i="1" s="1"/>
  <c r="B24" i="1"/>
  <c r="O23" i="1"/>
  <c r="M23" i="1"/>
  <c r="N23" i="1" s="1"/>
  <c r="L23" i="1"/>
  <c r="K23" i="1"/>
  <c r="J23" i="1"/>
  <c r="I23" i="1"/>
  <c r="G23" i="1"/>
  <c r="H23" i="1" s="1"/>
  <c r="F23" i="1"/>
  <c r="R23" i="1" s="1"/>
  <c r="E23" i="1"/>
  <c r="Q23" i="1" s="1"/>
  <c r="D23" i="1"/>
  <c r="P23" i="1" s="1"/>
  <c r="C23" i="1"/>
  <c r="B23" i="1"/>
  <c r="R22" i="1"/>
  <c r="N22" i="1"/>
  <c r="M22" i="1"/>
  <c r="L22" i="1"/>
  <c r="K22" i="1"/>
  <c r="J22" i="1"/>
  <c r="I22" i="1"/>
  <c r="G22" i="1"/>
  <c r="S22" i="1" s="1"/>
  <c r="T22" i="1" s="1"/>
  <c r="F22" i="1"/>
  <c r="E22" i="1"/>
  <c r="Q22" i="1" s="1"/>
  <c r="D22" i="1"/>
  <c r="P22" i="1" s="1"/>
  <c r="C22" i="1"/>
  <c r="O22" i="1" s="1"/>
  <c r="B22" i="1"/>
  <c r="M21" i="1"/>
  <c r="N21" i="1" s="1"/>
  <c r="L21" i="1"/>
  <c r="K21" i="1"/>
  <c r="J21" i="1"/>
  <c r="I21" i="1"/>
  <c r="G21" i="1"/>
  <c r="H21" i="1" s="1"/>
  <c r="F21" i="1"/>
  <c r="R21" i="1" s="1"/>
  <c r="E21" i="1"/>
  <c r="Q21" i="1" s="1"/>
  <c r="D21" i="1"/>
  <c r="P21" i="1" s="1"/>
  <c r="C21" i="1"/>
  <c r="O21" i="1" s="1"/>
  <c r="B21" i="1"/>
  <c r="P20" i="1"/>
  <c r="O20" i="1"/>
  <c r="M20" i="1"/>
  <c r="N20" i="1" s="1"/>
  <c r="L20" i="1"/>
  <c r="K20" i="1"/>
  <c r="J20" i="1"/>
  <c r="I20" i="1"/>
  <c r="H20" i="1"/>
  <c r="G20" i="1"/>
  <c r="S20" i="1" s="1"/>
  <c r="T20" i="1" s="1"/>
  <c r="F20" i="1"/>
  <c r="R20" i="1" s="1"/>
  <c r="E20" i="1"/>
  <c r="Q20" i="1" s="1"/>
  <c r="D20" i="1"/>
  <c r="C20" i="1"/>
  <c r="B20" i="1"/>
  <c r="S19" i="1"/>
  <c r="T19" i="1" s="1"/>
  <c r="R19" i="1"/>
  <c r="M19" i="1"/>
  <c r="N19" i="1" s="1"/>
  <c r="L19" i="1"/>
  <c r="K19" i="1"/>
  <c r="J19" i="1"/>
  <c r="P19" i="1" s="1"/>
  <c r="I19" i="1"/>
  <c r="G19" i="1"/>
  <c r="H19" i="1" s="1"/>
  <c r="F19" i="1"/>
  <c r="E19" i="1"/>
  <c r="Q19" i="1" s="1"/>
  <c r="D19" i="1"/>
  <c r="C19" i="1"/>
  <c r="O19" i="1" s="1"/>
  <c r="B19" i="1"/>
  <c r="N18" i="1"/>
  <c r="M18" i="1"/>
  <c r="L18" i="1"/>
  <c r="K18" i="1"/>
  <c r="J18" i="1"/>
  <c r="I18" i="1"/>
  <c r="G18" i="1"/>
  <c r="H18" i="1" s="1"/>
  <c r="F18" i="1"/>
  <c r="R18" i="1" s="1"/>
  <c r="E18" i="1"/>
  <c r="Q18" i="1" s="1"/>
  <c r="D18" i="1"/>
  <c r="P18" i="1" s="1"/>
  <c r="C18" i="1"/>
  <c r="O18" i="1" s="1"/>
  <c r="B18" i="1"/>
  <c r="Q17" i="1"/>
  <c r="P17" i="1"/>
  <c r="M17" i="1"/>
  <c r="N17" i="1" s="1"/>
  <c r="L17" i="1"/>
  <c r="K17" i="1"/>
  <c r="J17" i="1"/>
  <c r="I17" i="1"/>
  <c r="G17" i="1"/>
  <c r="S17" i="1" s="1"/>
  <c r="T17" i="1" s="1"/>
  <c r="F17" i="1"/>
  <c r="R17" i="1" s="1"/>
  <c r="E17" i="1"/>
  <c r="D17" i="1"/>
  <c r="C17" i="1"/>
  <c r="O17" i="1" s="1"/>
  <c r="B17" i="1"/>
  <c r="M16" i="1"/>
  <c r="N16" i="1" s="1"/>
  <c r="L16" i="1"/>
  <c r="R16" i="1" s="1"/>
  <c r="K16" i="1"/>
  <c r="J16" i="1"/>
  <c r="I16" i="1"/>
  <c r="H16" i="1"/>
  <c r="G16" i="1"/>
  <c r="S16" i="1" s="1"/>
  <c r="F16" i="1"/>
  <c r="E16" i="1"/>
  <c r="Q16" i="1" s="1"/>
  <c r="D16" i="1"/>
  <c r="P16" i="1" s="1"/>
  <c r="C16" i="1"/>
  <c r="O16" i="1" s="1"/>
  <c r="B16" i="1"/>
  <c r="O15" i="1"/>
  <c r="M15" i="1"/>
  <c r="N15" i="1" s="1"/>
  <c r="L15" i="1"/>
  <c r="K15" i="1"/>
  <c r="J15" i="1"/>
  <c r="I15" i="1"/>
  <c r="G15" i="1"/>
  <c r="H15" i="1" s="1"/>
  <c r="F15" i="1"/>
  <c r="R15" i="1" s="1"/>
  <c r="E15" i="1"/>
  <c r="Q15" i="1" s="1"/>
  <c r="D15" i="1"/>
  <c r="P15" i="1" s="1"/>
  <c r="C15" i="1"/>
  <c r="B15" i="1"/>
  <c r="R14" i="1"/>
  <c r="N14" i="1"/>
  <c r="M14" i="1"/>
  <c r="L14" i="1"/>
  <c r="K14" i="1"/>
  <c r="J14" i="1"/>
  <c r="P14" i="1" s="1"/>
  <c r="I14" i="1"/>
  <c r="G14" i="1"/>
  <c r="S14" i="1" s="1"/>
  <c r="F14" i="1"/>
  <c r="E14" i="1"/>
  <c r="Q14" i="1" s="1"/>
  <c r="D14" i="1"/>
  <c r="C14" i="1"/>
  <c r="O14" i="1" s="1"/>
  <c r="B14" i="1"/>
  <c r="M13" i="1"/>
  <c r="N13" i="1" s="1"/>
  <c r="L13" i="1"/>
  <c r="K13" i="1"/>
  <c r="J13" i="1"/>
  <c r="I13" i="1"/>
  <c r="G13" i="1"/>
  <c r="H13" i="1" s="1"/>
  <c r="F13" i="1"/>
  <c r="R13" i="1" s="1"/>
  <c r="E13" i="1"/>
  <c r="Q13" i="1" s="1"/>
  <c r="D13" i="1"/>
  <c r="P13" i="1" s="1"/>
  <c r="C13" i="1"/>
  <c r="O13" i="1" s="1"/>
  <c r="B13" i="1"/>
  <c r="P12" i="1"/>
  <c r="O12" i="1"/>
  <c r="M12" i="1"/>
  <c r="N12" i="1" s="1"/>
  <c r="L12" i="1"/>
  <c r="K12" i="1"/>
  <c r="J12" i="1"/>
  <c r="I12" i="1"/>
  <c r="H12" i="1"/>
  <c r="G12" i="1"/>
  <c r="S12" i="1" s="1"/>
  <c r="T12" i="1" s="1"/>
  <c r="F12" i="1"/>
  <c r="R12" i="1" s="1"/>
  <c r="E12" i="1"/>
  <c r="Q12" i="1" s="1"/>
  <c r="D12" i="1"/>
  <c r="C12" i="1"/>
  <c r="B12" i="1"/>
  <c r="S11" i="1"/>
  <c r="R11" i="1"/>
  <c r="M11" i="1"/>
  <c r="N11" i="1" s="1"/>
  <c r="L11" i="1"/>
  <c r="K11" i="1"/>
  <c r="J11" i="1"/>
  <c r="I11" i="1"/>
  <c r="G11" i="1"/>
  <c r="H11" i="1" s="1"/>
  <c r="F11" i="1"/>
  <c r="E11" i="1"/>
  <c r="Q11" i="1" s="1"/>
  <c r="D11" i="1"/>
  <c r="P11" i="1" s="1"/>
  <c r="C11" i="1"/>
  <c r="O11" i="1" s="1"/>
  <c r="B11" i="1"/>
  <c r="N10" i="1"/>
  <c r="M10" i="1"/>
  <c r="L10" i="1"/>
  <c r="K10" i="1"/>
  <c r="J10" i="1"/>
  <c r="I10" i="1"/>
  <c r="G10" i="1"/>
  <c r="H10" i="1" s="1"/>
  <c r="F10" i="1"/>
  <c r="R10" i="1" s="1"/>
  <c r="E10" i="1"/>
  <c r="Q10" i="1" s="1"/>
  <c r="D10" i="1"/>
  <c r="P10" i="1" s="1"/>
  <c r="C10" i="1"/>
  <c r="O10" i="1" s="1"/>
  <c r="B10" i="1"/>
  <c r="Q9" i="1"/>
  <c r="P9" i="1"/>
  <c r="M9" i="1"/>
  <c r="N9" i="1" s="1"/>
  <c r="L9" i="1"/>
  <c r="K9" i="1"/>
  <c r="J9" i="1"/>
  <c r="I9" i="1"/>
  <c r="O9" i="1" s="1"/>
  <c r="G9" i="1"/>
  <c r="S9" i="1" s="1"/>
  <c r="F9" i="1"/>
  <c r="R9" i="1" s="1"/>
  <c r="E9" i="1"/>
  <c r="D9" i="1"/>
  <c r="C9" i="1"/>
  <c r="B9" i="1"/>
  <c r="M8" i="1"/>
  <c r="N8" i="1" s="1"/>
  <c r="L8" i="1"/>
  <c r="R8" i="1" s="1"/>
  <c r="K8" i="1"/>
  <c r="J8" i="1"/>
  <c r="I8" i="1"/>
  <c r="H8" i="1"/>
  <c r="G8" i="1"/>
  <c r="S8" i="1" s="1"/>
  <c r="T8" i="1" s="1"/>
  <c r="F8" i="1"/>
  <c r="E8" i="1"/>
  <c r="Q8" i="1" s="1"/>
  <c r="D8" i="1"/>
  <c r="P8" i="1" s="1"/>
  <c r="C8" i="1"/>
  <c r="O8" i="1" s="1"/>
  <c r="B8" i="1"/>
  <c r="O7" i="1"/>
  <c r="M7" i="1"/>
  <c r="N7" i="1" s="1"/>
  <c r="L7" i="1"/>
  <c r="K7" i="1"/>
  <c r="J7" i="1"/>
  <c r="I7" i="1"/>
  <c r="G7" i="1"/>
  <c r="H7" i="1" s="1"/>
  <c r="F7" i="1"/>
  <c r="R7" i="1" s="1"/>
  <c r="E7" i="1"/>
  <c r="Q7" i="1" s="1"/>
  <c r="D7" i="1"/>
  <c r="P7" i="1" s="1"/>
  <c r="C7" i="1"/>
  <c r="B7" i="1"/>
  <c r="R6" i="1"/>
  <c r="R30" i="1" s="1"/>
  <c r="N6" i="1"/>
  <c r="M6" i="1"/>
  <c r="M30" i="1" s="1"/>
  <c r="L6" i="1"/>
  <c r="L30" i="1" s="1"/>
  <c r="K6" i="1"/>
  <c r="K30" i="1" s="1"/>
  <c r="J6" i="1"/>
  <c r="J30" i="1" s="1"/>
  <c r="I6" i="1"/>
  <c r="I30" i="1" s="1"/>
  <c r="G6" i="1"/>
  <c r="S6" i="1" s="1"/>
  <c r="F6" i="1"/>
  <c r="F30" i="1" s="1"/>
  <c r="E6" i="1"/>
  <c r="E30" i="1" s="1"/>
  <c r="D6" i="1"/>
  <c r="D30" i="1" s="1"/>
  <c r="C6" i="1"/>
  <c r="C30" i="1" s="1"/>
  <c r="B6" i="1"/>
  <c r="A1" i="1"/>
  <c r="T14" i="1" l="1"/>
  <c r="N30" i="1"/>
  <c r="T9" i="1"/>
  <c r="T11" i="1"/>
  <c r="T16" i="1"/>
  <c r="T25" i="1"/>
  <c r="S15" i="1"/>
  <c r="T15" i="1" s="1"/>
  <c r="S23" i="1"/>
  <c r="T23" i="1" s="1"/>
  <c r="G30" i="1"/>
  <c r="H30" i="1" s="1"/>
  <c r="O6" i="1"/>
  <c r="O30" i="1" s="1"/>
  <c r="S10" i="1"/>
  <c r="T10" i="1" s="1"/>
  <c r="S18" i="1"/>
  <c r="T18" i="1" s="1"/>
  <c r="S26" i="1"/>
  <c r="T26" i="1" s="1"/>
  <c r="H27" i="1"/>
  <c r="S7" i="1"/>
  <c r="T7" i="1" s="1"/>
  <c r="H6" i="1"/>
  <c r="P6" i="1"/>
  <c r="P30" i="1" s="1"/>
  <c r="S13" i="1"/>
  <c r="T13" i="1" s="1"/>
  <c r="H14" i="1"/>
  <c r="S21" i="1"/>
  <c r="T21" i="1" s="1"/>
  <c r="H22" i="1"/>
  <c r="S29" i="1"/>
  <c r="T29" i="1" s="1"/>
  <c r="Q6" i="1"/>
  <c r="Q30" i="1" s="1"/>
  <c r="H9" i="1"/>
  <c r="H17" i="1"/>
  <c r="H25" i="1"/>
  <c r="H28" i="1"/>
  <c r="S30" i="1" l="1"/>
  <c r="T30" i="1" s="1"/>
  <c r="T6" i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<sst xmlns="http://schemas.openxmlformats.org/spreadsheetml/2006/main" count="55" uniqueCount="43">
  <si>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</si>
  <si>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</si>
  <si>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</si>
  <si>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</si>
  <si>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</si>
  <si>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</si>
  <si>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</si>
  <si>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</si>
  <si>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</si>
  <si>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</si>
  <si>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</si>
  <si>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</si>
  <si>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</si>
  <si>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</si>
  <si>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27</t>
  </si>
  <si>
    <t>05</t>
  </si>
  <si>
    <t>08</t>
  </si>
  <si>
    <t>13</t>
  </si>
  <si>
    <t>18</t>
  </si>
  <si>
    <t>12</t>
  </si>
  <si>
    <t>02</t>
  </si>
  <si>
    <t>01</t>
  </si>
  <si>
    <t>22</t>
  </si>
  <si>
    <t>07</t>
  </si>
  <si>
    <t>11</t>
  </si>
  <si>
    <t>09</t>
  </si>
  <si>
    <t>25</t>
  </si>
  <si>
    <t>04</t>
  </si>
  <si>
    <t>16</t>
  </si>
  <si>
    <t>15</t>
  </si>
  <si>
    <t>20</t>
  </si>
  <si>
    <t>21</t>
  </si>
  <si>
    <t>23</t>
  </si>
  <si>
    <t>06</t>
  </si>
  <si>
    <t>03</t>
  </si>
  <si>
    <t>28</t>
  </si>
  <si>
    <t>29</t>
  </si>
  <si>
    <t>17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</si>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</sst>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1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7" fillId="5" borderId="27" xfId="3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9" xfId="3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 2" xfId="3" xr:uid="{72594E30-6206-447D-BC4D-2AB380320E07}"/>
    <cellStyle name="Normal 2" xfId="2" xr:uid="{EE049B95-C1BC-400B-85D7-F0E9CE8CE33B}"/>
    <cellStyle name="Normal_กระทรวง" xfId="5" xr:uid="{BBBEE5E5-4712-43CB-90F9-CD64CFB68A8A}"/>
    <cellStyle name="SAPBEXstdItem" xfId="4" xr:uid="{4C1BF6AE-BEED-4358-A2A0-8354DC04A44C}"/>
    <cellStyle name="จุลภาค" xfId="1" builtinId="3"/>
    <cellStyle name="ปกติ" xfId="0" builtinId="0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247\2564.08.27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>
        <row r="3">
          <cell r="B3" t="str">
            <v>27</v>
          </cell>
          <cell r="C3" t="str">
            <v>สิงหาคม</v>
          </cell>
          <cell r="D3">
            <v>2564</v>
          </cell>
        </row>
        <row r="5">
          <cell r="B5" t="str">
            <v>27 สิงหาคม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27/8/2021 21:47:23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28/8/2021 07:06:26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1632576.7070469901</v>
          </cell>
          <cell r="D67">
            <v>1631577.1654469899</v>
          </cell>
          <cell r="E67">
            <v>0</v>
          </cell>
          <cell r="F67">
            <v>20603.09618642</v>
          </cell>
          <cell r="G67">
            <v>1484272.0921272801</v>
          </cell>
          <cell r="H67">
            <v>90.915917500999996</v>
          </cell>
          <cell r="I67">
            <v>529219.22305300995</v>
          </cell>
          <cell r="J67">
            <v>525181.36125300999</v>
          </cell>
          <cell r="K67">
            <v>0</v>
          </cell>
          <cell r="L67">
            <v>115568.29040706001</v>
          </cell>
          <cell r="M67">
            <v>320684.19937876001</v>
          </cell>
          <cell r="N67">
            <v>60.595720149999998</v>
          </cell>
        </row>
        <row r="68">
          <cell r="A68" t="str">
            <v>27</v>
          </cell>
          <cell r="B68" t="str">
            <v>หน่วยงานของรัฐสภา</v>
          </cell>
          <cell r="C68">
            <v>6227.5042111000002</v>
          </cell>
          <cell r="D68">
            <v>6227.5042111000002</v>
          </cell>
          <cell r="E68">
            <v>0</v>
          </cell>
          <cell r="F68">
            <v>65.850461510000002</v>
          </cell>
          <cell r="G68">
            <v>4942.0212231100004</v>
          </cell>
          <cell r="H68">
            <v>79.357974810000002</v>
          </cell>
          <cell r="I68">
            <v>3378.8397888999998</v>
          </cell>
          <cell r="J68">
            <v>3273.9898889000001</v>
          </cell>
          <cell r="K68">
            <v>0</v>
          </cell>
          <cell r="L68">
            <v>615.72422600000004</v>
          </cell>
          <cell r="M68">
            <v>1633.6295518500001</v>
          </cell>
          <cell r="N68">
            <v>48.348831371999999</v>
          </cell>
        </row>
        <row r="69">
          <cell r="A69" t="str">
            <v>05</v>
          </cell>
          <cell r="B69" t="str">
            <v>กท.กทท.และกีฬา</v>
          </cell>
          <cell r="C69">
            <v>4415.0772204699997</v>
          </cell>
          <cell r="D69">
            <v>4415.0772204699997</v>
          </cell>
          <cell r="E69">
            <v>0</v>
          </cell>
          <cell r="F69">
            <v>258.1097011</v>
          </cell>
          <cell r="G69">
            <v>3445.7315175799999</v>
          </cell>
          <cell r="H69">
            <v>78.044648949999996</v>
          </cell>
          <cell r="I69">
            <v>1713.63067953</v>
          </cell>
          <cell r="J69">
            <v>1713.63067953</v>
          </cell>
          <cell r="K69">
            <v>0</v>
          </cell>
          <cell r="L69">
            <v>730.52038447999996</v>
          </cell>
          <cell r="M69">
            <v>753.77900322999994</v>
          </cell>
          <cell r="N69">
            <v>43.987249542000001</v>
          </cell>
        </row>
        <row r="70">
          <cell r="A70" t="str">
            <v>08</v>
          </cell>
          <cell r="B70" t="str">
            <v>กระทรวงคมนาคม</v>
          </cell>
          <cell r="C70">
            <v>12772.75937396</v>
          </cell>
          <cell r="D70">
            <v>12772.757873959999</v>
          </cell>
          <cell r="E70">
            <v>0</v>
          </cell>
          <cell r="F70">
            <v>422.55484701</v>
          </cell>
          <cell r="G70">
            <v>11054.77575898</v>
          </cell>
          <cell r="H70">
            <v>86.549628278</v>
          </cell>
          <cell r="I70">
            <v>177168.82112604001</v>
          </cell>
          <cell r="J70">
            <v>174461.81632603999</v>
          </cell>
          <cell r="K70">
            <v>0</v>
          </cell>
          <cell r="L70">
            <v>35742.570585790003</v>
          </cell>
          <cell r="M70">
            <v>120968.57943521001</v>
          </cell>
          <cell r="N70">
            <v>68.278706528000001</v>
          </cell>
        </row>
        <row r="71">
          <cell r="A71" t="str">
            <v>13</v>
          </cell>
          <cell r="B71" t="str">
            <v>กระทรวงพาณิชย์</v>
          </cell>
          <cell r="C71">
            <v>5937.7159109100003</v>
          </cell>
          <cell r="D71">
            <v>5937.7159109100003</v>
          </cell>
          <cell r="E71">
            <v>0</v>
          </cell>
          <cell r="F71">
            <v>598.26463723999996</v>
          </cell>
          <cell r="G71">
            <v>4264.96014259</v>
          </cell>
          <cell r="H71">
            <v>71.828295705000002</v>
          </cell>
          <cell r="I71">
            <v>881.04588908999995</v>
          </cell>
          <cell r="J71">
            <v>881.04588908999995</v>
          </cell>
          <cell r="K71">
            <v>0</v>
          </cell>
          <cell r="L71">
            <v>275.86846108999998</v>
          </cell>
          <cell r="M71">
            <v>480.35245196</v>
          </cell>
          <cell r="N71">
            <v>54.520707481000002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5440.6643181899999</v>
          </cell>
          <cell r="D72">
            <v>5440.6643181899999</v>
          </cell>
          <cell r="E72">
            <v>0</v>
          </cell>
          <cell r="F72">
            <v>240.38080251</v>
          </cell>
          <cell r="G72">
            <v>4325.56282723</v>
          </cell>
          <cell r="H72">
            <v>79.504313706000005</v>
          </cell>
          <cell r="I72">
            <v>2553.4859818099999</v>
          </cell>
          <cell r="J72">
            <v>2553.4859818099999</v>
          </cell>
          <cell r="K72">
            <v>0</v>
          </cell>
          <cell r="L72">
            <v>1001.5547678299999</v>
          </cell>
          <cell r="M72">
            <v>1303.84718638</v>
          </cell>
          <cell r="N72">
            <v>51.061458557999998</v>
          </cell>
        </row>
        <row r="73">
          <cell r="A73" t="str">
            <v>12</v>
          </cell>
          <cell r="B73" t="str">
            <v>กระทรวงพลังงาน</v>
          </cell>
          <cell r="C73">
            <v>1547.1292143200001</v>
          </cell>
          <cell r="D73">
            <v>1538.1083143200001</v>
          </cell>
          <cell r="E73">
            <v>0</v>
          </cell>
          <cell r="F73">
            <v>99.967589079999996</v>
          </cell>
          <cell r="G73">
            <v>1267.0945701799999</v>
          </cell>
          <cell r="H73">
            <v>81.899724887000005</v>
          </cell>
          <cell r="I73">
            <v>731.78058567999994</v>
          </cell>
          <cell r="J73">
            <v>731.78058567999994</v>
          </cell>
          <cell r="K73">
            <v>0</v>
          </cell>
          <cell r="L73">
            <v>311.60307568000002</v>
          </cell>
          <cell r="M73">
            <v>368.62194821999998</v>
          </cell>
          <cell r="N73">
            <v>50.373288856000002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160102.93783191001</v>
          </cell>
          <cell r="D74">
            <v>160102.93783191001</v>
          </cell>
          <cell r="E74">
            <v>0</v>
          </cell>
          <cell r="F74">
            <v>8339.3825555099993</v>
          </cell>
          <cell r="G74">
            <v>130813.17641748</v>
          </cell>
          <cell r="H74">
            <v>81.705668982999995</v>
          </cell>
          <cell r="I74">
            <v>54427.710568089999</v>
          </cell>
          <cell r="J74">
            <v>54427.710568089999</v>
          </cell>
          <cell r="K74">
            <v>0</v>
          </cell>
          <cell r="L74">
            <v>12655.62759554</v>
          </cell>
          <cell r="M74">
            <v>25190.545692610001</v>
          </cell>
          <cell r="N74">
            <v>46.282574500999999</v>
          </cell>
        </row>
        <row r="75">
          <cell r="A75" t="str">
            <v>01</v>
          </cell>
          <cell r="B75" t="str">
            <v>สำนักนายกรัฐมนตรี</v>
          </cell>
          <cell r="C75">
            <v>27051.88036227</v>
          </cell>
          <cell r="D75">
            <v>27051.879462270001</v>
          </cell>
          <cell r="E75">
            <v>0</v>
          </cell>
          <cell r="F75">
            <v>1810.96884669</v>
          </cell>
          <cell r="G75">
            <v>21093.319933940002</v>
          </cell>
          <cell r="H75">
            <v>77.973581323999994</v>
          </cell>
          <cell r="I75">
            <v>12223.21633773</v>
          </cell>
          <cell r="J75">
            <v>12223.21633773</v>
          </cell>
          <cell r="K75">
            <v>0</v>
          </cell>
          <cell r="L75">
            <v>1695.9601159900001</v>
          </cell>
          <cell r="M75">
            <v>7579.6821482599998</v>
          </cell>
          <cell r="N75">
            <v>62.010537479</v>
          </cell>
        </row>
        <row r="76">
          <cell r="A76" t="str">
            <v>22</v>
          </cell>
          <cell r="B76" t="str">
            <v>กระทรวงอุตสาหกรรม</v>
          </cell>
          <cell r="C76">
            <v>3902.7602488100001</v>
          </cell>
          <cell r="D76">
            <v>3902.7602488100001</v>
          </cell>
          <cell r="E76">
            <v>0</v>
          </cell>
          <cell r="F76">
            <v>310.76375159000003</v>
          </cell>
          <cell r="G76">
            <v>3090.3399695799999</v>
          </cell>
          <cell r="H76">
            <v>79.183443834000002</v>
          </cell>
          <cell r="I76">
            <v>747.81565119000004</v>
          </cell>
          <cell r="J76">
            <v>747.81565119000004</v>
          </cell>
          <cell r="K76">
            <v>0</v>
          </cell>
          <cell r="L76">
            <v>358.43144302000002</v>
          </cell>
          <cell r="M76">
            <v>338.71381105</v>
          </cell>
          <cell r="N76">
            <v>45.293757962000001</v>
          </cell>
        </row>
        <row r="77">
          <cell r="A77" t="str">
            <v>07</v>
          </cell>
          <cell r="B77" t="str">
            <v>กท.เกษตรและสหกรณ์</v>
          </cell>
          <cell r="C77">
            <v>38634.044107790003</v>
          </cell>
          <cell r="D77">
            <v>38634.044107790003</v>
          </cell>
          <cell r="E77">
            <v>0</v>
          </cell>
          <cell r="F77">
            <v>752.06573526</v>
          </cell>
          <cell r="G77">
            <v>32987.110272060003</v>
          </cell>
          <cell r="H77">
            <v>85.383529045000003</v>
          </cell>
          <cell r="I77">
            <v>72097.700792210002</v>
          </cell>
          <cell r="J77">
            <v>71947.700792210002</v>
          </cell>
          <cell r="K77">
            <v>0</v>
          </cell>
          <cell r="L77">
            <v>13243.07683328</v>
          </cell>
          <cell r="M77">
            <v>50752.006388970003</v>
          </cell>
          <cell r="N77">
            <v>70.393377086000001</v>
          </cell>
        </row>
        <row r="78">
          <cell r="A78" t="str">
            <v>11</v>
          </cell>
          <cell r="B78" t="str">
            <v>กระทรวงดิจิทัลเพื่อฯ</v>
          </cell>
          <cell r="C78">
            <v>5603.0245420900001</v>
          </cell>
          <cell r="D78">
            <v>5603.0245420900001</v>
          </cell>
          <cell r="E78">
            <v>0</v>
          </cell>
          <cell r="F78">
            <v>1015.99425889</v>
          </cell>
          <cell r="G78">
            <v>4206.42991265</v>
          </cell>
          <cell r="H78">
            <v>75.074272493999999</v>
          </cell>
          <cell r="I78">
            <v>2698.6883579099999</v>
          </cell>
          <cell r="J78">
            <v>2473.5144579100001</v>
          </cell>
          <cell r="K78">
            <v>0</v>
          </cell>
          <cell r="L78">
            <v>367.84497720000002</v>
          </cell>
          <cell r="M78">
            <v>2081.4644354100001</v>
          </cell>
          <cell r="N78">
            <v>77.128744018000006</v>
          </cell>
        </row>
        <row r="79">
          <cell r="A79" t="str">
            <v>09</v>
          </cell>
          <cell r="B79" t="str">
            <v>กท.ทรัพยากรธรรมชาติฯ</v>
          </cell>
          <cell r="C79">
            <v>17381.241538890001</v>
          </cell>
          <cell r="D79">
            <v>17381.241538890001</v>
          </cell>
          <cell r="E79">
            <v>0</v>
          </cell>
          <cell r="F79">
            <v>356.02804692000001</v>
          </cell>
          <cell r="G79">
            <v>15055.511999529999</v>
          </cell>
          <cell r="H79">
            <v>86.619312929000003</v>
          </cell>
          <cell r="I79">
            <v>11999.005161110001</v>
          </cell>
          <cell r="J79">
            <v>11999.005161110001</v>
          </cell>
          <cell r="K79">
            <v>0</v>
          </cell>
          <cell r="L79">
            <v>2926.6696578199999</v>
          </cell>
          <cell r="M79">
            <v>7335.3927256400002</v>
          </cell>
          <cell r="N79">
            <v>61.133340865999998</v>
          </cell>
        </row>
        <row r="80">
          <cell r="A80" t="str">
            <v>25</v>
          </cell>
          <cell r="B80" t="str">
            <v>ส่วน รช.มสก.ส.นายกฯ</v>
          </cell>
          <cell r="C80">
            <v>108688.05613584</v>
          </cell>
          <cell r="D80">
            <v>108688.05613584</v>
          </cell>
          <cell r="E80">
            <v>0</v>
          </cell>
          <cell r="F80">
            <v>1394.7094963500001</v>
          </cell>
          <cell r="G80">
            <v>95733.521984370003</v>
          </cell>
          <cell r="H80">
            <v>88.080995638000005</v>
          </cell>
          <cell r="I80">
            <v>22315.58266416</v>
          </cell>
          <cell r="J80">
            <v>22315.58266416</v>
          </cell>
          <cell r="K80">
            <v>0</v>
          </cell>
          <cell r="L80">
            <v>9850.1560287699995</v>
          </cell>
          <cell r="M80">
            <v>6651.42414078</v>
          </cell>
          <cell r="N80">
            <v>29.806186290999999</v>
          </cell>
        </row>
        <row r="81">
          <cell r="A81" t="str">
            <v>04</v>
          </cell>
          <cell r="B81" t="str">
            <v>กระทรวงการต่างประเทศ</v>
          </cell>
          <cell r="C81">
            <v>7810.8687</v>
          </cell>
          <cell r="D81">
            <v>7810.8687</v>
          </cell>
          <cell r="E81">
            <v>0</v>
          </cell>
          <cell r="F81">
            <v>120.16850721</v>
          </cell>
          <cell r="G81">
            <v>6539.3793782599996</v>
          </cell>
          <cell r="H81">
            <v>83.721537635000004</v>
          </cell>
          <cell r="I81">
            <v>404.9545</v>
          </cell>
          <cell r="J81">
            <v>404.9545</v>
          </cell>
          <cell r="K81">
            <v>0</v>
          </cell>
          <cell r="L81">
            <v>67.315212070000001</v>
          </cell>
          <cell r="M81">
            <v>137.30522114999999</v>
          </cell>
          <cell r="N81">
            <v>33.906332970999998</v>
          </cell>
        </row>
        <row r="82">
          <cell r="A82" t="str">
            <v>16</v>
          </cell>
          <cell r="B82" t="str">
            <v>กระทรวงยุติธรรม</v>
          </cell>
          <cell r="C82">
            <v>23436.673356930001</v>
          </cell>
          <cell r="D82">
            <v>23436.673356930001</v>
          </cell>
          <cell r="E82">
            <v>0</v>
          </cell>
          <cell r="F82">
            <v>379.32718563999998</v>
          </cell>
          <cell r="G82">
            <v>20712.71908789</v>
          </cell>
          <cell r="H82">
            <v>88.377385188000005</v>
          </cell>
          <cell r="I82">
            <v>3616.1374430699998</v>
          </cell>
          <cell r="J82">
            <v>3609.9624430700001</v>
          </cell>
          <cell r="K82">
            <v>0</v>
          </cell>
          <cell r="L82">
            <v>1169.50204553</v>
          </cell>
          <cell r="M82">
            <v>1416.5946648700001</v>
          </cell>
          <cell r="N82">
            <v>39.174248411999997</v>
          </cell>
        </row>
        <row r="83">
          <cell r="A83" t="str">
            <v>15</v>
          </cell>
          <cell r="B83" t="str">
            <v>กระทรวงมหาดไทย</v>
          </cell>
          <cell r="C83">
            <v>254414.98246366001</v>
          </cell>
          <cell r="D83">
            <v>254414.98246366001</v>
          </cell>
          <cell r="E83">
            <v>0</v>
          </cell>
          <cell r="F83">
            <v>1532.9969697399999</v>
          </cell>
          <cell r="G83">
            <v>243763.69649249001</v>
          </cell>
          <cell r="H83">
            <v>95.813420315000002</v>
          </cell>
          <cell r="I83">
            <v>80072.689336340001</v>
          </cell>
          <cell r="J83">
            <v>79954.395036340007</v>
          </cell>
          <cell r="K83">
            <v>0</v>
          </cell>
          <cell r="L83">
            <v>14186.705136529999</v>
          </cell>
          <cell r="M83">
            <v>38615.959297360001</v>
          </cell>
          <cell r="N83">
            <v>48.226130054000002</v>
          </cell>
        </row>
        <row r="84">
          <cell r="A84" t="str">
            <v>20</v>
          </cell>
          <cell r="B84" t="str">
            <v>กระทรวงศึกษาธิการ</v>
          </cell>
          <cell r="C84">
            <v>336342.54295863002</v>
          </cell>
          <cell r="D84">
            <v>335352.02465863002</v>
          </cell>
          <cell r="E84">
            <v>0</v>
          </cell>
          <cell r="F84">
            <v>520.44690445000003</v>
          </cell>
          <cell r="G84">
            <v>299061.21468313999</v>
          </cell>
          <cell r="H84">
            <v>88.915666763999994</v>
          </cell>
          <cell r="I84">
            <v>19424.85904137</v>
          </cell>
          <cell r="J84">
            <v>19424.85904137</v>
          </cell>
          <cell r="K84">
            <v>0</v>
          </cell>
          <cell r="L84">
            <v>7800.8447914600001</v>
          </cell>
          <cell r="M84">
            <v>8803.5611382700008</v>
          </cell>
          <cell r="N84">
            <v>45.321106936</v>
          </cell>
        </row>
        <row r="85">
          <cell r="A85" t="str">
            <v>21</v>
          </cell>
          <cell r="B85" t="str">
            <v>กระทรวงสาธารณสุข</v>
          </cell>
          <cell r="C85">
            <v>128865.01012099</v>
          </cell>
          <cell r="D85">
            <v>128865.01012099</v>
          </cell>
          <cell r="E85">
            <v>0</v>
          </cell>
          <cell r="F85">
            <v>403.77036082000001</v>
          </cell>
          <cell r="G85">
            <v>117074.50590757</v>
          </cell>
          <cell r="H85">
            <v>90.850499912999993</v>
          </cell>
          <cell r="I85">
            <v>16937.301679010001</v>
          </cell>
          <cell r="J85">
            <v>16937.301679010001</v>
          </cell>
          <cell r="K85">
            <v>0</v>
          </cell>
          <cell r="L85">
            <v>5977.8634189900004</v>
          </cell>
          <cell r="M85">
            <v>9717.84158991</v>
          </cell>
          <cell r="N85">
            <v>57.375382301999998</v>
          </cell>
        </row>
        <row r="86">
          <cell r="A86" t="str">
            <v>23</v>
          </cell>
          <cell r="B86" t="str">
            <v>กระทรวงการอุดมศึกษา</v>
          </cell>
          <cell r="C86">
            <v>95554.571664520001</v>
          </cell>
          <cell r="D86">
            <v>95554.571664520001</v>
          </cell>
          <cell r="E86">
            <v>0</v>
          </cell>
          <cell r="F86">
            <v>692.65120640999999</v>
          </cell>
          <cell r="G86">
            <v>89541.213166290006</v>
          </cell>
          <cell r="H86">
            <v>93.706885611999994</v>
          </cell>
          <cell r="I86">
            <v>32635.384635480001</v>
          </cell>
          <cell r="J86">
            <v>32528.76773548</v>
          </cell>
          <cell r="K86">
            <v>0</v>
          </cell>
          <cell r="L86">
            <v>4672.7503775300002</v>
          </cell>
          <cell r="M86">
            <v>26921.995615420001</v>
          </cell>
          <cell r="N86">
            <v>82.493268935000003</v>
          </cell>
        </row>
        <row r="87">
          <cell r="A87" t="str">
            <v>06</v>
          </cell>
          <cell r="B87" t="str">
            <v>กท.พ.สังคม/คม.มนุษย์</v>
          </cell>
          <cell r="C87">
            <v>20617.687583480001</v>
          </cell>
          <cell r="D87">
            <v>20617.687583480001</v>
          </cell>
          <cell r="E87">
            <v>0</v>
          </cell>
          <cell r="F87">
            <v>101.1002458</v>
          </cell>
          <cell r="G87">
            <v>19184.008111499999</v>
          </cell>
          <cell r="H87">
            <v>93.046361450000006</v>
          </cell>
          <cell r="I87">
            <v>1695.9750165200001</v>
          </cell>
          <cell r="J87">
            <v>1695.9750165200001</v>
          </cell>
          <cell r="K87">
            <v>0</v>
          </cell>
          <cell r="L87">
            <v>106.32976787</v>
          </cell>
          <cell r="M87">
            <v>1411.3830357700001</v>
          </cell>
          <cell r="N87">
            <v>83.219565266000004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263857.79178740003</v>
          </cell>
          <cell r="D88">
            <v>263857.79178740003</v>
          </cell>
          <cell r="E88">
            <v>0</v>
          </cell>
          <cell r="F88">
            <v>1106.4772113700001</v>
          </cell>
          <cell r="G88">
            <v>253088.30386091</v>
          </cell>
          <cell r="H88">
            <v>95.918449914000007</v>
          </cell>
          <cell r="I88">
            <v>4641.3059125999998</v>
          </cell>
          <cell r="J88">
            <v>4641.3059125999998</v>
          </cell>
          <cell r="K88">
            <v>0</v>
          </cell>
          <cell r="L88">
            <v>1636.0107799899999</v>
          </cell>
          <cell r="M88">
            <v>2284.92055213</v>
          </cell>
          <cell r="N88">
            <v>49.230121762000003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19030.954300000001</v>
          </cell>
          <cell r="D89">
            <v>19030.954300000001</v>
          </cell>
          <cell r="E89">
            <v>0</v>
          </cell>
          <cell r="F89">
            <v>0</v>
          </cell>
          <cell r="G89">
            <v>18843.8622</v>
          </cell>
          <cell r="H89">
            <v>99.016906367000004</v>
          </cell>
          <cell r="I89">
            <v>4257.9974000000002</v>
          </cell>
          <cell r="J89">
            <v>3906.5151999999998</v>
          </cell>
          <cell r="K89">
            <v>0</v>
          </cell>
          <cell r="L89">
            <v>0</v>
          </cell>
          <cell r="M89">
            <v>3880.5817000000002</v>
          </cell>
          <cell r="N89">
            <v>91.136309759</v>
          </cell>
        </row>
        <row r="90">
          <cell r="A90" t="str">
            <v>29</v>
          </cell>
          <cell r="B90" t="str">
            <v>หน่วยงานอิสระของรัฐ</v>
          </cell>
          <cell r="C90">
            <v>15574.0591</v>
          </cell>
          <cell r="D90">
            <v>15574.0591</v>
          </cell>
          <cell r="E90">
            <v>0</v>
          </cell>
          <cell r="F90">
            <v>0</v>
          </cell>
          <cell r="G90">
            <v>15574.0591</v>
          </cell>
          <cell r="H90">
            <v>100</v>
          </cell>
          <cell r="I90">
            <v>2190.2107999999998</v>
          </cell>
          <cell r="J90">
            <v>1921.9459999999999</v>
          </cell>
          <cell r="K90">
            <v>0</v>
          </cell>
          <cell r="L90">
            <v>0</v>
          </cell>
          <cell r="M90">
            <v>1863.2257</v>
          </cell>
          <cell r="N90">
            <v>85.070610555000002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69366.76999483</v>
          </cell>
          <cell r="D91">
            <v>69366.76999483</v>
          </cell>
          <cell r="E91">
            <v>0</v>
          </cell>
          <cell r="F91">
            <v>81.116865320000002</v>
          </cell>
          <cell r="G91">
            <v>68609.573609950006</v>
          </cell>
          <cell r="H91">
            <v>98.908416255999995</v>
          </cell>
          <cell r="I91">
            <v>405.08370516999997</v>
          </cell>
          <cell r="J91">
            <v>405.08370516999997</v>
          </cell>
          <cell r="K91">
            <v>0</v>
          </cell>
          <cell r="L91">
            <v>175.3607246</v>
          </cell>
          <cell r="M91">
            <v>192.79194430999999</v>
          </cell>
          <cell r="N91">
            <v>47.593112695000002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AAEA-6130-4E39-8ECF-6FAA17B140FD}">
  <sheetPr>
    <tabColor rgb="FF66FF99"/>
    <pageSetUpPr fitToPage="1"/>
  </sheetPr>
  <dimension ref="A1:V84"/>
  <sheetViews>
    <sheetView tabSelected="1" view="pageBreakPreview" zoomScaleNormal="86" zoomScaleSheetLayoutView="100" workbookViewId="0">
      <pane xSplit="2" ySplit="5" topLeftCell="M6" activePane="bottomRight" state="frozen"/>
      <selection activeCell="A2" sqref="A2:J2"/>
      <selection pane="topRight" activeCell="A2" sqref="A2:J2"/>
      <selection pane="bottomLeft" activeCell="A2" sqref="A2:J2"/>
      <selection pane="bottomRight" activeCell="T8" sqref="T8"/>
    </sheetView>
  </sheetViews>
  <sheetFormatPr defaultRowHeight="12.75"/>
  <cols>
    <col min="1" max="1" width="6.7109375" style="64" customWidth="1"/>
    <col min="2" max="2" width="39.42578125" customWidth="1"/>
    <col min="3" max="3" width="14" customWidth="1"/>
    <col min="4" max="8" width="12.42578125" customWidth="1"/>
    <col min="9" max="9" width="14" customWidth="1"/>
    <col min="10" max="14" width="12.42578125" customWidth="1"/>
    <col min="15" max="15" width="17.85546875" bestFit="1" customWidth="1"/>
    <col min="16" max="16" width="15.5703125" bestFit="1" customWidth="1"/>
    <col min="17" max="17" width="12.42578125" customWidth="1"/>
    <col min="18" max="18" width="13.42578125" bestFit="1" customWidth="1"/>
    <col min="19" max="19" width="15.5703125" bestFit="1" customWidth="1"/>
    <col min="20" max="20" width="12.42578125" customWidth="1"/>
    <col min="21" max="21" width="9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27 สิงหาคม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หน่วยงานของรัฐสภา</v>
      </c>
      <c r="C6" s="20">
        <f>IF(ISERROR(VLOOKUP($U6,[1]BN1!$A:$N,3,0)),0,VLOOKUP($U6,[1]BN1!$A:$N,3,0))</f>
        <v>6227.5042111000002</v>
      </c>
      <c r="D6" s="20">
        <f>IF(ISERROR(VLOOKUP($U6,[1]BN1!$A:$N,4,0)),0,VLOOKUP($U6,[1]BN1!$A:$N,4,0))</f>
        <v>6227.5042111000002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65.850461510000002</v>
      </c>
      <c r="G6" s="20">
        <f>IF(ISERROR(VLOOKUP($U6,[1]BN1!$A:$N,7,0)),0,VLOOKUP($U6,[1]BN1!$A:$N,7,0))</f>
        <v>4942.0212231100004</v>
      </c>
      <c r="H6" s="21">
        <f t="shared" ref="H6:H30" si="0">IF(ISERROR(G6/C6*100),0,G6/C6*100)</f>
        <v>79.357974809575637</v>
      </c>
      <c r="I6" s="20">
        <f>IF(ISERROR(VLOOKUP($U6,[1]BN1!$A:$N,9,0)),0,VLOOKUP($U6,[1]BN1!$A:$N,9,0))</f>
        <v>3378.8397888999998</v>
      </c>
      <c r="J6" s="22">
        <f>IF(ISERROR(VLOOKUP($U6,[1]BN1!$A:$N,10,0)),0,VLOOKUP($U6,[1]BN1!$A:$N,10,0))</f>
        <v>3273.9898889000001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615.72422600000004</v>
      </c>
      <c r="M6" s="22">
        <f>IF(ISERROR(VLOOKUP($U6,[1]BN1!$A:$N,13,0)),0,VLOOKUP($U6,[1]BN1!$A:$N,13,0))</f>
        <v>1633.6295518500001</v>
      </c>
      <c r="N6" s="23">
        <f t="shared" ref="N6:N30" si="1">IF(ISERROR(M6/I6*100),0,M6/I6*100)</f>
        <v>48.348831371547135</v>
      </c>
      <c r="O6" s="24">
        <f t="shared" ref="O6:S29" si="2">C6+I6</f>
        <v>9606.344000000001</v>
      </c>
      <c r="P6" s="25">
        <f t="shared" si="2"/>
        <v>9501.4940999999999</v>
      </c>
      <c r="Q6" s="25">
        <f t="shared" si="2"/>
        <v>0</v>
      </c>
      <c r="R6" s="25">
        <f t="shared" si="2"/>
        <v>681.5746875100001</v>
      </c>
      <c r="S6" s="25">
        <f t="shared" si="2"/>
        <v>6575.6507749600005</v>
      </c>
      <c r="T6" s="26">
        <f t="shared" ref="T6:T30" si="3">IF(ISERROR(S6/O6*100),0,S6/O6*100)</f>
        <v>68.451127452441838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กระทรวงการท่องเที่ยวและกีฬา</v>
      </c>
      <c r="C7" s="31">
        <f>IF(ISERROR(VLOOKUP($U7,[1]BN1!$A:$N,3,0)),0,VLOOKUP($U7,[1]BN1!$A:$N,3,0))</f>
        <v>4415.0772204699997</v>
      </c>
      <c r="D7" s="32">
        <f>IF(ISERROR(VLOOKUP($U7,[1]BN1!$A:$N,4,0)),0,VLOOKUP($U7,[1]BN1!$A:$N,4,0))</f>
        <v>4415.0772204699997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258.1097011</v>
      </c>
      <c r="G7" s="32">
        <f>IF(ISERROR(VLOOKUP($U7,[1]BN1!$A:$N,7,0)),0,VLOOKUP($U7,[1]BN1!$A:$N,7,0))</f>
        <v>3445.7315175799999</v>
      </c>
      <c r="H7" s="33">
        <f t="shared" si="0"/>
        <v>78.044648949836272</v>
      </c>
      <c r="I7" s="31">
        <f>IF(ISERROR(VLOOKUP($U7,[1]BN1!$A:$N,9,0)),0,VLOOKUP($U7,[1]BN1!$A:$N,9,0))</f>
        <v>1713.63067953</v>
      </c>
      <c r="J7" s="34">
        <f>IF(ISERROR(VLOOKUP($U7,[1]BN1!$A:$N,10,0)),0,VLOOKUP($U7,[1]BN1!$A:$N,10,0))</f>
        <v>1713.63067953</v>
      </c>
      <c r="K7" s="34">
        <f>IF(ISERROR(VLOOKUP($U7,[1]BN1!$A:$N,11,0)),0,VLOOKUP($U7,[1]BN1!$A:$N,11,0))</f>
        <v>0</v>
      </c>
      <c r="L7" s="34">
        <f>IF(ISERROR(VLOOKUP($U7,[1]BN1!$A:$N,12,0)),0,VLOOKUP($U7,[1]BN1!$A:$N,12,0))</f>
        <v>730.52038447999996</v>
      </c>
      <c r="M7" s="34">
        <f>IF(ISERROR(VLOOKUP($U7,[1]BN1!$A:$N,13,0)),0,VLOOKUP($U7,[1]BN1!$A:$N,13,0))</f>
        <v>753.77900322999994</v>
      </c>
      <c r="N7" s="35">
        <f t="shared" si="1"/>
        <v>43.987249541817263</v>
      </c>
      <c r="O7" s="31">
        <f t="shared" si="2"/>
        <v>6128.7078999999994</v>
      </c>
      <c r="P7" s="34">
        <f t="shared" si="2"/>
        <v>6128.7078999999994</v>
      </c>
      <c r="Q7" s="34">
        <f t="shared" si="2"/>
        <v>0</v>
      </c>
      <c r="R7" s="34">
        <f t="shared" si="2"/>
        <v>988.63008558000001</v>
      </c>
      <c r="S7" s="34">
        <f t="shared" si="2"/>
        <v>4199.5105208099994</v>
      </c>
      <c r="T7" s="36">
        <f t="shared" si="3"/>
        <v>68.52195584015351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กระทรวงคมนาคม</v>
      </c>
      <c r="C8" s="31">
        <f>IF(ISERROR(VLOOKUP($U8,[1]BN1!$A:$N,3,0)),0,VLOOKUP($U8,[1]BN1!$A:$N,3,0))</f>
        <v>12772.75937396</v>
      </c>
      <c r="D8" s="32">
        <f>IF(ISERROR(VLOOKUP($U8,[1]BN1!$A:$N,4,0)),0,VLOOKUP($U8,[1]BN1!$A:$N,4,0))</f>
        <v>12772.757873959999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422.55484701</v>
      </c>
      <c r="G8" s="32">
        <f>IF(ISERROR(VLOOKUP($U8,[1]BN1!$A:$N,7,0)),0,VLOOKUP($U8,[1]BN1!$A:$N,7,0))</f>
        <v>11054.77575898</v>
      </c>
      <c r="H8" s="33">
        <f t="shared" si="0"/>
        <v>86.549628277798178</v>
      </c>
      <c r="I8" s="31">
        <f>IF(ISERROR(VLOOKUP($U8,[1]BN1!$A:$N,9,0)),0,VLOOKUP($U8,[1]BN1!$A:$N,9,0))</f>
        <v>177168.82112604001</v>
      </c>
      <c r="J8" s="34">
        <f>IF(ISERROR(VLOOKUP($U8,[1]BN1!$A:$N,10,0)),0,VLOOKUP($U8,[1]BN1!$A:$N,10,0))</f>
        <v>174461.81632603999</v>
      </c>
      <c r="K8" s="34">
        <f>IF(ISERROR(VLOOKUP($U8,[1]BN1!$A:$N,11,0)),0,VLOOKUP($U8,[1]BN1!$A:$N,11,0))</f>
        <v>0</v>
      </c>
      <c r="L8" s="34">
        <f>IF(ISERROR(VLOOKUP($U8,[1]BN1!$A:$N,12,0)),0,VLOOKUP($U8,[1]BN1!$A:$N,12,0))</f>
        <v>35742.570585790003</v>
      </c>
      <c r="M8" s="34">
        <f>IF(ISERROR(VLOOKUP($U8,[1]BN1!$A:$N,13,0)),0,VLOOKUP($U8,[1]BN1!$A:$N,13,0))</f>
        <v>120968.57943521001</v>
      </c>
      <c r="N8" s="35">
        <f t="shared" si="1"/>
        <v>68.278706527686111</v>
      </c>
      <c r="O8" s="31">
        <f t="shared" si="2"/>
        <v>189941.58050000001</v>
      </c>
      <c r="P8" s="34">
        <f t="shared" si="2"/>
        <v>187234.57419999997</v>
      </c>
      <c r="Q8" s="34">
        <f t="shared" si="2"/>
        <v>0</v>
      </c>
      <c r="R8" s="34">
        <f t="shared" si="2"/>
        <v>36165.1254328</v>
      </c>
      <c r="S8" s="34">
        <f t="shared" si="2"/>
        <v>132023.35519418999</v>
      </c>
      <c r="T8" s="36">
        <f t="shared" si="3"/>
        <v>69.507347915423907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กระทรวงพาณิชย์</v>
      </c>
      <c r="C9" s="31">
        <f>IF(ISERROR(VLOOKUP($U9,[1]BN1!$A:$N,3,0)),0,VLOOKUP($U9,[1]BN1!$A:$N,3,0))</f>
        <v>5937.7159109100003</v>
      </c>
      <c r="D9" s="32">
        <f>IF(ISERROR(VLOOKUP($U9,[1]BN1!$A:$N,4,0)),0,VLOOKUP($U9,[1]BN1!$A:$N,4,0))</f>
        <v>5937.7159109100003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598.26463723999996</v>
      </c>
      <c r="G9" s="32">
        <f>IF(ISERROR(VLOOKUP($U9,[1]BN1!$A:$N,7,0)),0,VLOOKUP($U9,[1]BN1!$A:$N,7,0))</f>
        <v>4264.96014259</v>
      </c>
      <c r="H9" s="33">
        <f t="shared" si="0"/>
        <v>71.828295704641803</v>
      </c>
      <c r="I9" s="31">
        <f>IF(ISERROR(VLOOKUP($U9,[1]BN1!$A:$N,9,0)),0,VLOOKUP($U9,[1]BN1!$A:$N,9,0))</f>
        <v>881.04588908999995</v>
      </c>
      <c r="J9" s="34">
        <f>IF(ISERROR(VLOOKUP($U9,[1]BN1!$A:$N,10,0)),0,VLOOKUP($U9,[1]BN1!$A:$N,10,0))</f>
        <v>881.04588908999995</v>
      </c>
      <c r="K9" s="34">
        <f>IF(ISERROR(VLOOKUP($U9,[1]BN1!$A:$N,11,0)),0,VLOOKUP($U9,[1]BN1!$A:$N,11,0))</f>
        <v>0</v>
      </c>
      <c r="L9" s="34">
        <f>IF(ISERROR(VLOOKUP($U9,[1]BN1!$A:$N,12,0)),0,VLOOKUP($U9,[1]BN1!$A:$N,12,0))</f>
        <v>275.86846108999998</v>
      </c>
      <c r="M9" s="34">
        <f>IF(ISERROR(VLOOKUP($U9,[1]BN1!$A:$N,13,0)),0,VLOOKUP($U9,[1]BN1!$A:$N,13,0))</f>
        <v>480.35245196</v>
      </c>
      <c r="N9" s="35">
        <f t="shared" si="1"/>
        <v>54.520707480530717</v>
      </c>
      <c r="O9" s="31">
        <f t="shared" si="2"/>
        <v>6818.7618000000002</v>
      </c>
      <c r="P9" s="34">
        <f t="shared" si="2"/>
        <v>6818.7618000000002</v>
      </c>
      <c r="Q9" s="34">
        <f t="shared" si="2"/>
        <v>0</v>
      </c>
      <c r="R9" s="34">
        <f t="shared" si="2"/>
        <v>874.13309832999994</v>
      </c>
      <c r="S9" s="34">
        <f t="shared" si="2"/>
        <v>4745.3125945499996</v>
      </c>
      <c r="T9" s="36">
        <f t="shared" si="3"/>
        <v>69.591998279658327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กระทรวงวัฒนธรรม</v>
      </c>
      <c r="C10" s="31">
        <f>IF(ISERROR(VLOOKUP($U10,[1]BN1!$A:$N,3,0)),0,VLOOKUP($U10,[1]BN1!$A:$N,3,0))</f>
        <v>5440.6643181899999</v>
      </c>
      <c r="D10" s="32">
        <f>IF(ISERROR(VLOOKUP($U10,[1]BN1!$A:$N,4,0)),0,VLOOKUP($U10,[1]BN1!$A:$N,4,0))</f>
        <v>5440.6643181899999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240.38080251</v>
      </c>
      <c r="G10" s="32">
        <f>IF(ISERROR(VLOOKUP($U10,[1]BN1!$A:$N,7,0)),0,VLOOKUP($U10,[1]BN1!$A:$N,7,0))</f>
        <v>4325.56282723</v>
      </c>
      <c r="H10" s="33">
        <f t="shared" si="0"/>
        <v>79.504313706106913</v>
      </c>
      <c r="I10" s="31">
        <f>IF(ISERROR(VLOOKUP($U10,[1]BN1!$A:$N,9,0)),0,VLOOKUP($U10,[1]BN1!$A:$N,9,0))</f>
        <v>2553.4859818099999</v>
      </c>
      <c r="J10" s="32">
        <f>IF(ISERROR(VLOOKUP($U10,[1]BN1!$A:$N,10,0)),0,VLOOKUP($U10,[1]BN1!$A:$N,10,0))</f>
        <v>2553.4859818099999</v>
      </c>
      <c r="K10" s="32">
        <f>IF(ISERROR(VLOOKUP($U10,[1]BN1!$A:$N,11,0)),0,VLOOKUP($U10,[1]BN1!$A:$N,11,0))</f>
        <v>0</v>
      </c>
      <c r="L10" s="32">
        <f>IF(ISERROR(VLOOKUP($U10,[1]BN1!$A:$N,12,0)),0,VLOOKUP($U10,[1]BN1!$A:$N,12,0))</f>
        <v>1001.5547678299999</v>
      </c>
      <c r="M10" s="32">
        <f>IF(ISERROR(VLOOKUP($U10,[1]BN1!$A:$N,13,0)),0,VLOOKUP($U10,[1]BN1!$A:$N,13,0))</f>
        <v>1303.84718638</v>
      </c>
      <c r="N10" s="37">
        <f t="shared" si="1"/>
        <v>51.061458557755138</v>
      </c>
      <c r="O10" s="31">
        <f t="shared" si="2"/>
        <v>7994.1502999999993</v>
      </c>
      <c r="P10" s="32">
        <f t="shared" si="2"/>
        <v>7994.1502999999993</v>
      </c>
      <c r="Q10" s="32">
        <f t="shared" si="2"/>
        <v>0</v>
      </c>
      <c r="R10" s="32">
        <f t="shared" si="2"/>
        <v>1241.9355703399999</v>
      </c>
      <c r="S10" s="32">
        <f t="shared" si="2"/>
        <v>5629.4100136100005</v>
      </c>
      <c r="T10" s="36">
        <f t="shared" si="3"/>
        <v>70.419116508354875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กระทรวงพลังงาน</v>
      </c>
      <c r="C11" s="31">
        <f>IF(ISERROR(VLOOKUP($U11,[1]BN1!$A:$N,3,0)),0,VLOOKUP($U11,[1]BN1!$A:$N,3,0))</f>
        <v>1547.1292143200001</v>
      </c>
      <c r="D11" s="32">
        <f>IF(ISERROR(VLOOKUP($U11,[1]BN1!$A:$N,4,0)),0,VLOOKUP($U11,[1]BN1!$A:$N,4,0))</f>
        <v>1538.1083143200001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99.967589079999996</v>
      </c>
      <c r="G11" s="32">
        <f>IF(ISERROR(VLOOKUP($U11,[1]BN1!$A:$N,7,0)),0,VLOOKUP($U11,[1]BN1!$A:$N,7,0))</f>
        <v>1267.0945701799999</v>
      </c>
      <c r="H11" s="33">
        <f t="shared" si="0"/>
        <v>81.899724887356484</v>
      </c>
      <c r="I11" s="31">
        <f>IF(ISERROR(VLOOKUP($U11,[1]BN1!$A:$N,9,0)),0,VLOOKUP($U11,[1]BN1!$A:$N,9,0))</f>
        <v>731.78058567999994</v>
      </c>
      <c r="J11" s="34">
        <f>IF(ISERROR(VLOOKUP($U11,[1]BN1!$A:$N,10,0)),0,VLOOKUP($U11,[1]BN1!$A:$N,10,0))</f>
        <v>731.78058567999994</v>
      </c>
      <c r="K11" s="34">
        <f>IF(ISERROR(VLOOKUP($U11,[1]BN1!$A:$N,11,0)),0,VLOOKUP($U11,[1]BN1!$A:$N,11,0))</f>
        <v>0</v>
      </c>
      <c r="L11" s="34">
        <f>IF(ISERROR(VLOOKUP($U11,[1]BN1!$A:$N,12,0)),0,VLOOKUP($U11,[1]BN1!$A:$N,12,0))</f>
        <v>311.60307568000002</v>
      </c>
      <c r="M11" s="34">
        <f>IF(ISERROR(VLOOKUP($U11,[1]BN1!$A:$N,13,0)),0,VLOOKUP($U11,[1]BN1!$A:$N,13,0))</f>
        <v>368.62194821999998</v>
      </c>
      <c r="N11" s="35">
        <f t="shared" si="1"/>
        <v>50.373288856448909</v>
      </c>
      <c r="O11" s="31">
        <f t="shared" si="2"/>
        <v>2278.9097999999999</v>
      </c>
      <c r="P11" s="34">
        <f t="shared" si="2"/>
        <v>2269.8888999999999</v>
      </c>
      <c r="Q11" s="34">
        <f t="shared" si="2"/>
        <v>0</v>
      </c>
      <c r="R11" s="34">
        <f t="shared" si="2"/>
        <v>411.57066476</v>
      </c>
      <c r="S11" s="34">
        <f t="shared" si="2"/>
        <v>1635.7165183999998</v>
      </c>
      <c r="T11" s="36">
        <f t="shared" si="3"/>
        <v>71.776272952970757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กระทรวงกลาโหม</v>
      </c>
      <c r="C12" s="31">
        <f>IF(ISERROR(VLOOKUP($U12,[1]BN1!$A:$N,3,0)),0,VLOOKUP($U12,[1]BN1!$A:$N,3,0))</f>
        <v>160102.93783191001</v>
      </c>
      <c r="D12" s="32">
        <f>IF(ISERROR(VLOOKUP($U12,[1]BN1!$A:$N,4,0)),0,VLOOKUP($U12,[1]BN1!$A:$N,4,0))</f>
        <v>160102.93783191001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8339.3825555099993</v>
      </c>
      <c r="G12" s="32">
        <f>IF(ISERROR(VLOOKUP($U12,[1]BN1!$A:$N,7,0)),0,VLOOKUP($U12,[1]BN1!$A:$N,7,0))</f>
        <v>130813.17641748</v>
      </c>
      <c r="H12" s="33">
        <f t="shared" si="0"/>
        <v>81.70566898330064</v>
      </c>
      <c r="I12" s="31">
        <f>IF(ISERROR(VLOOKUP($U12,[1]BN1!$A:$N,9,0)),0,VLOOKUP($U12,[1]BN1!$A:$N,9,0))</f>
        <v>54427.710568089999</v>
      </c>
      <c r="J12" s="34">
        <f>IF(ISERROR(VLOOKUP($U12,[1]BN1!$A:$N,10,0)),0,VLOOKUP($U12,[1]BN1!$A:$N,10,0))</f>
        <v>54427.710568089999</v>
      </c>
      <c r="K12" s="34">
        <f>IF(ISERROR(VLOOKUP($U12,[1]BN1!$A:$N,11,0)),0,VLOOKUP($U12,[1]BN1!$A:$N,11,0))</f>
        <v>0</v>
      </c>
      <c r="L12" s="34">
        <f>IF(ISERROR(VLOOKUP($U12,[1]BN1!$A:$N,12,0)),0,VLOOKUP($U12,[1]BN1!$A:$N,12,0))</f>
        <v>12655.62759554</v>
      </c>
      <c r="M12" s="34">
        <f>IF(ISERROR(VLOOKUP($U12,[1]BN1!$A:$N,13,0)),0,VLOOKUP($U12,[1]BN1!$A:$N,13,0))</f>
        <v>25190.545692610001</v>
      </c>
      <c r="N12" s="35">
        <f t="shared" si="1"/>
        <v>46.282574500531673</v>
      </c>
      <c r="O12" s="31">
        <f t="shared" si="2"/>
        <v>214530.64840000001</v>
      </c>
      <c r="P12" s="34">
        <f t="shared" si="2"/>
        <v>214530.64840000001</v>
      </c>
      <c r="Q12" s="34">
        <f t="shared" si="2"/>
        <v>0</v>
      </c>
      <c r="R12" s="34">
        <f t="shared" si="2"/>
        <v>20995.010151049999</v>
      </c>
      <c r="S12" s="34">
        <f t="shared" si="2"/>
        <v>156003.72211009002</v>
      </c>
      <c r="T12" s="36">
        <f t="shared" si="3"/>
        <v>72.718617723662277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สำนักนายกรัฐมนตรี</v>
      </c>
      <c r="C13" s="31">
        <f>IF(ISERROR(VLOOKUP($U13,[1]BN1!$A:$N,3,0)),0,VLOOKUP($U13,[1]BN1!$A:$N,3,0))</f>
        <v>27051.88036227</v>
      </c>
      <c r="D13" s="32">
        <f>IF(ISERROR(VLOOKUP($U13,[1]BN1!$A:$N,4,0)),0,VLOOKUP($U13,[1]BN1!$A:$N,4,0))</f>
        <v>27051.879462270001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1810.96884669</v>
      </c>
      <c r="G13" s="32">
        <f>IF(ISERROR(VLOOKUP($U13,[1]BN1!$A:$N,7,0)),0,VLOOKUP($U13,[1]BN1!$A:$N,7,0))</f>
        <v>21093.319933940002</v>
      </c>
      <c r="H13" s="33">
        <f t="shared" si="0"/>
        <v>77.973581323978621</v>
      </c>
      <c r="I13" s="31">
        <f>IF(ISERROR(VLOOKUP($U13,[1]BN1!$A:$N,9,0)),0,VLOOKUP($U13,[1]BN1!$A:$N,9,0))</f>
        <v>12223.21633773</v>
      </c>
      <c r="J13" s="34">
        <f>IF(ISERROR(VLOOKUP($U13,[1]BN1!$A:$N,10,0)),0,VLOOKUP($U13,[1]BN1!$A:$N,10,0))</f>
        <v>12223.21633773</v>
      </c>
      <c r="K13" s="34">
        <f>IF(ISERROR(VLOOKUP($U13,[1]BN1!$A:$N,11,0)),0,VLOOKUP($U13,[1]BN1!$A:$N,11,0))</f>
        <v>0</v>
      </c>
      <c r="L13" s="34">
        <f>IF(ISERROR(VLOOKUP($U13,[1]BN1!$A:$N,12,0)),0,VLOOKUP($U13,[1]BN1!$A:$N,12,0))</f>
        <v>1695.9601159900001</v>
      </c>
      <c r="M13" s="34">
        <f>IF(ISERROR(VLOOKUP($U13,[1]BN1!$A:$N,13,0)),0,VLOOKUP($U13,[1]BN1!$A:$N,13,0))</f>
        <v>7579.6821482599998</v>
      </c>
      <c r="N13" s="35">
        <f t="shared" si="1"/>
        <v>62.010537479103789</v>
      </c>
      <c r="O13" s="31">
        <f t="shared" si="2"/>
        <v>39275.096700000002</v>
      </c>
      <c r="P13" s="34">
        <f t="shared" si="2"/>
        <v>39275.095800000003</v>
      </c>
      <c r="Q13" s="34">
        <f t="shared" si="2"/>
        <v>0</v>
      </c>
      <c r="R13" s="34">
        <f t="shared" si="2"/>
        <v>3506.92896268</v>
      </c>
      <c r="S13" s="34">
        <f t="shared" si="2"/>
        <v>28673.002082200001</v>
      </c>
      <c r="T13" s="36">
        <f t="shared" si="3"/>
        <v>73.005554387852087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กระทรวงอุตสาหกรรม</v>
      </c>
      <c r="C14" s="31">
        <f>IF(ISERROR(VLOOKUP($U14,[1]BN1!$A:$N,3,0)),0,VLOOKUP($U14,[1]BN1!$A:$N,3,0))</f>
        <v>3902.7602488100001</v>
      </c>
      <c r="D14" s="32">
        <f>IF(ISERROR(VLOOKUP($U14,[1]BN1!$A:$N,4,0)),0,VLOOKUP($U14,[1]BN1!$A:$N,4,0))</f>
        <v>3902.7602488100001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310.76375159000003</v>
      </c>
      <c r="G14" s="32">
        <f>IF(ISERROR(VLOOKUP($U14,[1]BN1!$A:$N,7,0)),0,VLOOKUP($U14,[1]BN1!$A:$N,7,0))</f>
        <v>3090.3399695799999</v>
      </c>
      <c r="H14" s="33">
        <f t="shared" si="0"/>
        <v>79.183443833688798</v>
      </c>
      <c r="I14" s="31">
        <f>IF(ISERROR(VLOOKUP($U14,[1]BN1!$A:$N,9,0)),0,VLOOKUP($U14,[1]BN1!$A:$N,9,0))</f>
        <v>747.81565119000004</v>
      </c>
      <c r="J14" s="34">
        <f>IF(ISERROR(VLOOKUP($U14,[1]BN1!$A:$N,10,0)),0,VLOOKUP($U14,[1]BN1!$A:$N,10,0))</f>
        <v>747.81565119000004</v>
      </c>
      <c r="K14" s="34">
        <f>IF(ISERROR(VLOOKUP($U14,[1]BN1!$A:$N,11,0)),0,VLOOKUP($U14,[1]BN1!$A:$N,11,0))</f>
        <v>0</v>
      </c>
      <c r="L14" s="34">
        <f>IF(ISERROR(VLOOKUP($U14,[1]BN1!$A:$N,12,0)),0,VLOOKUP($U14,[1]BN1!$A:$N,12,0))</f>
        <v>358.43144302000002</v>
      </c>
      <c r="M14" s="34">
        <f>IF(ISERROR(VLOOKUP($U14,[1]BN1!$A:$N,13,0)),0,VLOOKUP($U14,[1]BN1!$A:$N,13,0))</f>
        <v>338.71381105</v>
      </c>
      <c r="N14" s="35">
        <f t="shared" si="1"/>
        <v>45.293757961738869</v>
      </c>
      <c r="O14" s="31">
        <f t="shared" si="2"/>
        <v>4650.5758999999998</v>
      </c>
      <c r="P14" s="34">
        <f t="shared" si="2"/>
        <v>4650.5758999999998</v>
      </c>
      <c r="Q14" s="34">
        <f t="shared" si="2"/>
        <v>0</v>
      </c>
      <c r="R14" s="34">
        <f t="shared" si="2"/>
        <v>669.19519461000004</v>
      </c>
      <c r="S14" s="34">
        <f t="shared" si="2"/>
        <v>3429.0537806299999</v>
      </c>
      <c r="T14" s="36">
        <f t="shared" si="3"/>
        <v>73.733960145237063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กระทรวงเกษตรและสหกรณ์</v>
      </c>
      <c r="C15" s="31">
        <f>IF(ISERROR(VLOOKUP($U15,[1]BN1!$A:$N,3,0)),0,VLOOKUP($U15,[1]BN1!$A:$N,3,0))</f>
        <v>38634.044107790003</v>
      </c>
      <c r="D15" s="32">
        <f>IF(ISERROR(VLOOKUP($U15,[1]BN1!$A:$N,4,0)),0,VLOOKUP($U15,[1]BN1!$A:$N,4,0))</f>
        <v>38634.044107790003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752.06573526</v>
      </c>
      <c r="G15" s="32">
        <f>IF(ISERROR(VLOOKUP($U15,[1]BN1!$A:$N,7,0)),0,VLOOKUP($U15,[1]BN1!$A:$N,7,0))</f>
        <v>32987.110272060003</v>
      </c>
      <c r="H15" s="33">
        <f t="shared" si="0"/>
        <v>85.383529045069935</v>
      </c>
      <c r="I15" s="31">
        <f>IF(ISERROR(VLOOKUP($U15,[1]BN1!$A:$N,9,0)),0,VLOOKUP($U15,[1]BN1!$A:$N,9,0))</f>
        <v>72097.700792210002</v>
      </c>
      <c r="J15" s="34">
        <f>IF(ISERROR(VLOOKUP($U15,[1]BN1!$A:$N,10,0)),0,VLOOKUP($U15,[1]BN1!$A:$N,10,0))</f>
        <v>71947.700792210002</v>
      </c>
      <c r="K15" s="34">
        <f>IF(ISERROR(VLOOKUP($U15,[1]BN1!$A:$N,11,0)),0,VLOOKUP($U15,[1]BN1!$A:$N,11,0))</f>
        <v>0</v>
      </c>
      <c r="L15" s="34">
        <f>IF(ISERROR(VLOOKUP($U15,[1]BN1!$A:$N,12,0)),0,VLOOKUP($U15,[1]BN1!$A:$N,12,0))</f>
        <v>13243.07683328</v>
      </c>
      <c r="M15" s="34">
        <f>IF(ISERROR(VLOOKUP($U15,[1]BN1!$A:$N,13,0)),0,VLOOKUP($U15,[1]BN1!$A:$N,13,0))</f>
        <v>50752.006388970003</v>
      </c>
      <c r="N15" s="35">
        <f t="shared" si="1"/>
        <v>70.393377085963394</v>
      </c>
      <c r="O15" s="31">
        <f t="shared" si="2"/>
        <v>110731.74490000001</v>
      </c>
      <c r="P15" s="34">
        <f t="shared" si="2"/>
        <v>110581.74490000001</v>
      </c>
      <c r="Q15" s="34">
        <f t="shared" si="2"/>
        <v>0</v>
      </c>
      <c r="R15" s="34">
        <f t="shared" si="2"/>
        <v>13995.142568539999</v>
      </c>
      <c r="S15" s="34">
        <f t="shared" si="2"/>
        <v>83739.116661030013</v>
      </c>
      <c r="T15" s="36">
        <f t="shared" si="3"/>
        <v>75.623405678880445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กระทรวงดิจิทัลเพื่อเศรษฐกิจและสังคม</v>
      </c>
      <c r="C16" s="31">
        <f>IF(ISERROR(VLOOKUP($U16,[1]BN1!$A:$N,3,0)),0,VLOOKUP($U16,[1]BN1!$A:$N,3,0))</f>
        <v>5603.0245420900001</v>
      </c>
      <c r="D16" s="32">
        <f>IF(ISERROR(VLOOKUP($U16,[1]BN1!$A:$N,4,0)),0,VLOOKUP($U16,[1]BN1!$A:$N,4,0))</f>
        <v>5603.0245420900001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1015.99425889</v>
      </c>
      <c r="G16" s="32">
        <f>IF(ISERROR(VLOOKUP($U16,[1]BN1!$A:$N,7,0)),0,VLOOKUP($U16,[1]BN1!$A:$N,7,0))</f>
        <v>4206.42991265</v>
      </c>
      <c r="H16" s="33">
        <f t="shared" si="0"/>
        <v>75.074272494279455</v>
      </c>
      <c r="I16" s="31">
        <f>IF(ISERROR(VLOOKUP($U16,[1]BN1!$A:$N,9,0)),0,VLOOKUP($U16,[1]BN1!$A:$N,9,0))</f>
        <v>2698.6883579099999</v>
      </c>
      <c r="J16" s="32">
        <f>IF(ISERROR(VLOOKUP($U16,[1]BN1!$A:$N,10,0)),0,VLOOKUP($U16,[1]BN1!$A:$N,10,0))</f>
        <v>2473.5144579100001</v>
      </c>
      <c r="K16" s="32">
        <f>IF(ISERROR(VLOOKUP($U16,[1]BN1!$A:$N,11,0)),0,VLOOKUP($U16,[1]BN1!$A:$N,11,0))</f>
        <v>0</v>
      </c>
      <c r="L16" s="32">
        <f>IF(ISERROR(VLOOKUP($U16,[1]BN1!$A:$N,12,0)),0,VLOOKUP($U16,[1]BN1!$A:$N,12,0))</f>
        <v>367.84497720000002</v>
      </c>
      <c r="M16" s="32">
        <f>IF(ISERROR(VLOOKUP($U16,[1]BN1!$A:$N,13,0)),0,VLOOKUP($U16,[1]BN1!$A:$N,13,0))</f>
        <v>2081.4644354100001</v>
      </c>
      <c r="N16" s="35">
        <f t="shared" si="1"/>
        <v>77.128744017778729</v>
      </c>
      <c r="O16" s="31">
        <f t="shared" si="2"/>
        <v>8301.7129000000004</v>
      </c>
      <c r="P16" s="34">
        <f t="shared" si="2"/>
        <v>8076.5390000000007</v>
      </c>
      <c r="Q16" s="34">
        <f t="shared" si="2"/>
        <v>0</v>
      </c>
      <c r="R16" s="34">
        <f t="shared" si="2"/>
        <v>1383.83923609</v>
      </c>
      <c r="S16" s="34">
        <f t="shared" si="2"/>
        <v>6287.8943480600001</v>
      </c>
      <c r="T16" s="36">
        <f t="shared" si="3"/>
        <v>75.74213206120389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กระทรวงทรัพยากรธรรมชาติและสิ่งแวดล้อม</v>
      </c>
      <c r="C17" s="31">
        <f>IF(ISERROR(VLOOKUP($U17,[1]BN1!$A:$N,3,0)),0,VLOOKUP($U17,[1]BN1!$A:$N,3,0))</f>
        <v>17381.241538890001</v>
      </c>
      <c r="D17" s="32">
        <f>IF(ISERROR(VLOOKUP($U17,[1]BN1!$A:$N,4,0)),0,VLOOKUP($U17,[1]BN1!$A:$N,4,0))</f>
        <v>17381.241538890001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356.02804692000001</v>
      </c>
      <c r="G17" s="32">
        <f>IF(ISERROR(VLOOKUP($U17,[1]BN1!$A:$N,7,0)),0,VLOOKUP($U17,[1]BN1!$A:$N,7,0))</f>
        <v>15055.511999529999</v>
      </c>
      <c r="H17" s="33">
        <f t="shared" si="0"/>
        <v>86.619312929077864</v>
      </c>
      <c r="I17" s="31">
        <f>IF(ISERROR(VLOOKUP($U17,[1]BN1!$A:$N,9,0)),0,VLOOKUP($U17,[1]BN1!$A:$N,9,0))</f>
        <v>11999.005161110001</v>
      </c>
      <c r="J17" s="34">
        <f>IF(ISERROR(VLOOKUP($U17,[1]BN1!$A:$N,10,0)),0,VLOOKUP($U17,[1]BN1!$A:$N,10,0))</f>
        <v>11999.005161110001</v>
      </c>
      <c r="K17" s="34">
        <f>IF(ISERROR(VLOOKUP($U17,[1]BN1!$A:$N,11,0)),0,VLOOKUP($U17,[1]BN1!$A:$N,11,0))</f>
        <v>0</v>
      </c>
      <c r="L17" s="34">
        <f>IF(ISERROR(VLOOKUP($U17,[1]BN1!$A:$N,12,0)),0,VLOOKUP($U17,[1]BN1!$A:$N,12,0))</f>
        <v>2926.6696578199999</v>
      </c>
      <c r="M17" s="34">
        <f>IF(ISERROR(VLOOKUP($U17,[1]BN1!$A:$N,13,0)),0,VLOOKUP($U17,[1]BN1!$A:$N,13,0))</f>
        <v>7335.3927256400002</v>
      </c>
      <c r="N17" s="35">
        <f t="shared" si="1"/>
        <v>61.1333408657474</v>
      </c>
      <c r="O17" s="31">
        <f t="shared" si="2"/>
        <v>29380.246700000003</v>
      </c>
      <c r="P17" s="34">
        <f t="shared" si="2"/>
        <v>29380.246700000003</v>
      </c>
      <c r="Q17" s="34">
        <f t="shared" si="2"/>
        <v>0</v>
      </c>
      <c r="R17" s="34">
        <f t="shared" si="2"/>
        <v>3282.6977047400001</v>
      </c>
      <c r="S17" s="34">
        <f t="shared" si="2"/>
        <v>22390.904725169999</v>
      </c>
      <c r="T17" s="36">
        <f t="shared" si="3"/>
        <v>76.21074442907927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8" s="31">
        <f>IF(ISERROR(VLOOKUP($U18,[1]BN1!$A:$N,3,0)),0,VLOOKUP($U18,[1]BN1!$A:$N,3,0))</f>
        <v>108688.05613584</v>
      </c>
      <c r="D18" s="32">
        <f>IF(ISERROR(VLOOKUP($U18,[1]BN1!$A:$N,4,0)),0,VLOOKUP($U18,[1]BN1!$A:$N,4,0))</f>
        <v>108688.05613584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1394.7094963500001</v>
      </c>
      <c r="G18" s="32">
        <f>IF(ISERROR(VLOOKUP($U18,[1]BN1!$A:$N,7,0)),0,VLOOKUP($U18,[1]BN1!$A:$N,7,0))</f>
        <v>95733.521984370003</v>
      </c>
      <c r="H18" s="33">
        <f t="shared" si="0"/>
        <v>88.080995638307101</v>
      </c>
      <c r="I18" s="31">
        <f>IF(ISERROR(VLOOKUP($U18,[1]BN1!$A:$N,9,0)),0,VLOOKUP($U18,[1]BN1!$A:$N,9,0))</f>
        <v>22315.58266416</v>
      </c>
      <c r="J18" s="34">
        <f>IF(ISERROR(VLOOKUP($U18,[1]BN1!$A:$N,10,0)),0,VLOOKUP($U18,[1]BN1!$A:$N,10,0))</f>
        <v>22315.58266416</v>
      </c>
      <c r="K18" s="34">
        <f>IF(ISERROR(VLOOKUP($U18,[1]BN1!$A:$N,11,0)),0,VLOOKUP($U18,[1]BN1!$A:$N,11,0))</f>
        <v>0</v>
      </c>
      <c r="L18" s="34">
        <f>IF(ISERROR(VLOOKUP($U18,[1]BN1!$A:$N,12,0)),0,VLOOKUP($U18,[1]BN1!$A:$N,12,0))</f>
        <v>9850.1560287699995</v>
      </c>
      <c r="M18" s="34">
        <f>IF(ISERROR(VLOOKUP($U18,[1]BN1!$A:$N,13,0)),0,VLOOKUP($U18,[1]BN1!$A:$N,13,0))</f>
        <v>6651.42414078</v>
      </c>
      <c r="N18" s="35">
        <f t="shared" si="1"/>
        <v>29.806186290903071</v>
      </c>
      <c r="O18" s="31">
        <f t="shared" si="2"/>
        <v>131003.6388</v>
      </c>
      <c r="P18" s="34">
        <f t="shared" si="2"/>
        <v>131003.6388</v>
      </c>
      <c r="Q18" s="34">
        <f t="shared" si="2"/>
        <v>0</v>
      </c>
      <c r="R18" s="34">
        <f t="shared" si="2"/>
        <v>11244.86552512</v>
      </c>
      <c r="S18" s="34">
        <f t="shared" si="2"/>
        <v>102384.94612515</v>
      </c>
      <c r="T18" s="36">
        <f t="shared" si="3"/>
        <v>78.154276524683837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กระทรวงการต่างประเทศ</v>
      </c>
      <c r="C19" s="31">
        <f>IF(ISERROR(VLOOKUP($U19,[1]BN1!$A:$N,3,0)),0,VLOOKUP($U19,[1]BN1!$A:$N,3,0))</f>
        <v>7810.8687</v>
      </c>
      <c r="D19" s="32">
        <f>IF(ISERROR(VLOOKUP($U19,[1]BN1!$A:$N,4,0)),0,VLOOKUP($U19,[1]BN1!$A:$N,4,0))</f>
        <v>7810.8687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120.16850721</v>
      </c>
      <c r="G19" s="32">
        <f>IF(ISERROR(VLOOKUP($U19,[1]BN1!$A:$N,7,0)),0,VLOOKUP($U19,[1]BN1!$A:$N,7,0))</f>
        <v>6539.3793782599996</v>
      </c>
      <c r="H19" s="33">
        <f t="shared" si="0"/>
        <v>83.721537634603933</v>
      </c>
      <c r="I19" s="31">
        <f>IF(ISERROR(VLOOKUP($U19,[1]BN1!$A:$N,9,0)),0,VLOOKUP($U19,[1]BN1!$A:$N,9,0))</f>
        <v>404.9545</v>
      </c>
      <c r="J19" s="34">
        <f>IF(ISERROR(VLOOKUP($U19,[1]BN1!$A:$N,10,0)),0,VLOOKUP($U19,[1]BN1!$A:$N,10,0))</f>
        <v>404.9545</v>
      </c>
      <c r="K19" s="34">
        <f>IF(ISERROR(VLOOKUP($U19,[1]BN1!$A:$N,11,0)),0,VLOOKUP($U19,[1]BN1!$A:$N,11,0))</f>
        <v>0</v>
      </c>
      <c r="L19" s="34">
        <f>IF(ISERROR(VLOOKUP($U19,[1]BN1!$A:$N,12,0)),0,VLOOKUP($U19,[1]BN1!$A:$N,12,0))</f>
        <v>67.315212070000001</v>
      </c>
      <c r="M19" s="34">
        <f>IF(ISERROR(VLOOKUP($U19,[1]BN1!$A:$N,13,0)),0,VLOOKUP($U19,[1]BN1!$A:$N,13,0))</f>
        <v>137.30522114999999</v>
      </c>
      <c r="N19" s="35">
        <f t="shared" si="1"/>
        <v>33.906332970741154</v>
      </c>
      <c r="O19" s="31">
        <f t="shared" si="2"/>
        <v>8215.8232000000007</v>
      </c>
      <c r="P19" s="34">
        <f t="shared" si="2"/>
        <v>8215.8232000000007</v>
      </c>
      <c r="Q19" s="34">
        <f t="shared" si="2"/>
        <v>0</v>
      </c>
      <c r="R19" s="34">
        <f t="shared" si="2"/>
        <v>187.48371928</v>
      </c>
      <c r="S19" s="34">
        <f t="shared" si="2"/>
        <v>6676.6845994099995</v>
      </c>
      <c r="T19" s="36">
        <f t="shared" si="3"/>
        <v>81.266166966811042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กระทรวงยุติธรรม</v>
      </c>
      <c r="C20" s="31">
        <f>IF(ISERROR(VLOOKUP($U20,[1]BN1!$A:$N,3,0)),0,VLOOKUP($U20,[1]BN1!$A:$N,3,0))</f>
        <v>23436.673356930001</v>
      </c>
      <c r="D20" s="32">
        <f>IF(ISERROR(VLOOKUP($U20,[1]BN1!$A:$N,4,0)),0,VLOOKUP($U20,[1]BN1!$A:$N,4,0))</f>
        <v>23436.673356930001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379.32718563999998</v>
      </c>
      <c r="G20" s="32">
        <f>IF(ISERROR(VLOOKUP($U20,[1]BN1!$A:$N,7,0)),0,VLOOKUP($U20,[1]BN1!$A:$N,7,0))</f>
        <v>20712.71908789</v>
      </c>
      <c r="H20" s="33">
        <f t="shared" si="0"/>
        <v>88.377385187925768</v>
      </c>
      <c r="I20" s="31">
        <f>IF(ISERROR(VLOOKUP($U20,[1]BN1!$A:$N,9,0)),0,VLOOKUP($U20,[1]BN1!$A:$N,9,0))</f>
        <v>3616.1374430699998</v>
      </c>
      <c r="J20" s="32">
        <f>IF(ISERROR(VLOOKUP($U20,[1]BN1!$A:$N,10,0)),0,VLOOKUP($U20,[1]BN1!$A:$N,10,0))</f>
        <v>3609.9624430700001</v>
      </c>
      <c r="K20" s="32">
        <f>IF(ISERROR(VLOOKUP($U20,[1]BN1!$A:$N,11,0)),0,VLOOKUP($U20,[1]BN1!$A:$N,11,0))</f>
        <v>0</v>
      </c>
      <c r="L20" s="32">
        <f>IF(ISERROR(VLOOKUP($U20,[1]BN1!$A:$N,12,0)),0,VLOOKUP($U20,[1]BN1!$A:$N,12,0))</f>
        <v>1169.50204553</v>
      </c>
      <c r="M20" s="32">
        <f>IF(ISERROR(VLOOKUP($U20,[1]BN1!$A:$N,13,0)),0,VLOOKUP($U20,[1]BN1!$A:$N,13,0))</f>
        <v>1416.5946648700001</v>
      </c>
      <c r="N20" s="35">
        <f t="shared" si="1"/>
        <v>39.174248412066738</v>
      </c>
      <c r="O20" s="31">
        <f t="shared" si="2"/>
        <v>27052.810799999999</v>
      </c>
      <c r="P20" s="34">
        <f t="shared" si="2"/>
        <v>27046.6358</v>
      </c>
      <c r="Q20" s="34">
        <f t="shared" si="2"/>
        <v>0</v>
      </c>
      <c r="R20" s="34">
        <f t="shared" si="2"/>
        <v>1548.82923117</v>
      </c>
      <c r="S20" s="34">
        <f t="shared" si="2"/>
        <v>22129.313752760001</v>
      </c>
      <c r="T20" s="36">
        <f t="shared" si="3"/>
        <v>81.800423314090537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กระทรวงมหาดไทย</v>
      </c>
      <c r="C21" s="31">
        <f>IF(ISERROR(VLOOKUP($U21,[1]BN1!$A:$N,3,0)),0,VLOOKUP($U21,[1]BN1!$A:$N,3,0))</f>
        <v>254414.98246366001</v>
      </c>
      <c r="D21" s="32">
        <f>IF(ISERROR(VLOOKUP($U21,[1]BN1!$A:$N,4,0)),0,VLOOKUP($U21,[1]BN1!$A:$N,4,0))</f>
        <v>254414.98246366001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1532.9969697399999</v>
      </c>
      <c r="G21" s="32">
        <f>IF(ISERROR(VLOOKUP($U21,[1]BN1!$A:$N,7,0)),0,VLOOKUP($U21,[1]BN1!$A:$N,7,0))</f>
        <v>243763.69649249001</v>
      </c>
      <c r="H21" s="33">
        <f t="shared" si="0"/>
        <v>95.813420315098227</v>
      </c>
      <c r="I21" s="31">
        <f>IF(ISERROR(VLOOKUP($U21,[1]BN1!$A:$N,9,0)),0,VLOOKUP($U21,[1]BN1!$A:$N,9,0))</f>
        <v>80072.689336340001</v>
      </c>
      <c r="J21" s="34">
        <f>IF(ISERROR(VLOOKUP($U21,[1]BN1!$A:$N,10,0)),0,VLOOKUP($U21,[1]BN1!$A:$N,10,0))</f>
        <v>79954.395036340007</v>
      </c>
      <c r="K21" s="34">
        <f>IF(ISERROR(VLOOKUP($U21,[1]BN1!$A:$N,11,0)),0,VLOOKUP($U21,[1]BN1!$A:$N,11,0))</f>
        <v>0</v>
      </c>
      <c r="L21" s="34">
        <f>IF(ISERROR(VLOOKUP($U21,[1]BN1!$A:$N,12,0)),0,VLOOKUP($U21,[1]BN1!$A:$N,12,0))</f>
        <v>14186.705136529999</v>
      </c>
      <c r="M21" s="34">
        <f>IF(ISERROR(VLOOKUP($U21,[1]BN1!$A:$N,13,0)),0,VLOOKUP($U21,[1]BN1!$A:$N,13,0))</f>
        <v>38615.959297360001</v>
      </c>
      <c r="N21" s="35">
        <f t="shared" si="1"/>
        <v>48.226130054351287</v>
      </c>
      <c r="O21" s="31">
        <f t="shared" si="2"/>
        <v>334487.67180000001</v>
      </c>
      <c r="P21" s="34">
        <f t="shared" si="2"/>
        <v>334369.3775</v>
      </c>
      <c r="Q21" s="34">
        <f t="shared" si="2"/>
        <v>0</v>
      </c>
      <c r="R21" s="34">
        <f t="shared" si="2"/>
        <v>15719.702106269999</v>
      </c>
      <c r="S21" s="34">
        <f t="shared" si="2"/>
        <v>282379.65578984999</v>
      </c>
      <c r="T21" s="36">
        <f t="shared" si="3"/>
        <v>84.421543631268136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กระทรวงศึกษาธิการ</v>
      </c>
      <c r="C22" s="31">
        <f>IF(ISERROR(VLOOKUP($U22,[1]BN1!$A:$N,3,0)),0,VLOOKUP($U22,[1]BN1!$A:$N,3,0))</f>
        <v>336342.54295863002</v>
      </c>
      <c r="D22" s="32">
        <f>IF(ISERROR(VLOOKUP($U22,[1]BN1!$A:$N,4,0)),0,VLOOKUP($U22,[1]BN1!$A:$N,4,0))</f>
        <v>335352.02465863002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520.44690445000003</v>
      </c>
      <c r="G22" s="32">
        <f>IF(ISERROR(VLOOKUP($U22,[1]BN1!$A:$N,7,0)),0,VLOOKUP($U22,[1]BN1!$A:$N,7,0))</f>
        <v>299061.21468313999</v>
      </c>
      <c r="H22" s="33">
        <f t="shared" si="0"/>
        <v>88.915666764142998</v>
      </c>
      <c r="I22" s="31">
        <f>IF(ISERROR(VLOOKUP($U22,[1]BN1!$A:$N,9,0)),0,VLOOKUP($U22,[1]BN1!$A:$N,9,0))</f>
        <v>19424.85904137</v>
      </c>
      <c r="J22" s="34">
        <f>IF(ISERROR(VLOOKUP($U22,[1]BN1!$A:$N,10,0)),0,VLOOKUP($U22,[1]BN1!$A:$N,10,0))</f>
        <v>19424.85904137</v>
      </c>
      <c r="K22" s="34">
        <f>IF(ISERROR(VLOOKUP($U22,[1]BN1!$A:$N,11,0)),0,VLOOKUP($U22,[1]BN1!$A:$N,11,0))</f>
        <v>0</v>
      </c>
      <c r="L22" s="34">
        <f>IF(ISERROR(VLOOKUP($U22,[1]BN1!$A:$N,12,0)),0,VLOOKUP($U22,[1]BN1!$A:$N,12,0))</f>
        <v>7800.8447914600001</v>
      </c>
      <c r="M22" s="34">
        <f>IF(ISERROR(VLOOKUP($U22,[1]BN1!$A:$N,13,0)),0,VLOOKUP($U22,[1]BN1!$A:$N,13,0))</f>
        <v>8803.5611382700008</v>
      </c>
      <c r="N22" s="35">
        <f t="shared" si="1"/>
        <v>45.321106935811777</v>
      </c>
      <c r="O22" s="31">
        <f t="shared" si="2"/>
        <v>355767.402</v>
      </c>
      <c r="P22" s="34">
        <f t="shared" si="2"/>
        <v>354776.88370000001</v>
      </c>
      <c r="Q22" s="34">
        <f t="shared" si="2"/>
        <v>0</v>
      </c>
      <c r="R22" s="34">
        <f t="shared" si="2"/>
        <v>8321.2916959100003</v>
      </c>
      <c r="S22" s="34">
        <f t="shared" si="2"/>
        <v>307864.77582141</v>
      </c>
      <c r="T22" s="36">
        <f t="shared" si="3"/>
        <v>86.535408834733545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กระทรวงสาธารณสุข</v>
      </c>
      <c r="C23" s="31">
        <f>IF(ISERROR(VLOOKUP($U23,[1]BN1!$A:$N,3,0)),0,VLOOKUP($U23,[1]BN1!$A:$N,3,0))</f>
        <v>128865.01012099</v>
      </c>
      <c r="D23" s="32">
        <f>IF(ISERROR(VLOOKUP($U23,[1]BN1!$A:$N,4,0)),0,VLOOKUP($U23,[1]BN1!$A:$N,4,0))</f>
        <v>128865.01012099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403.77036082000001</v>
      </c>
      <c r="G23" s="32">
        <f>IF(ISERROR(VLOOKUP($U23,[1]BN1!$A:$N,7,0)),0,VLOOKUP($U23,[1]BN1!$A:$N,7,0))</f>
        <v>117074.50590757</v>
      </c>
      <c r="H23" s="33">
        <f t="shared" si="0"/>
        <v>90.850499912776925</v>
      </c>
      <c r="I23" s="31">
        <f>IF(ISERROR(VLOOKUP($U23,[1]BN1!$A:$N,9,0)),0,VLOOKUP($U23,[1]BN1!$A:$N,9,0))</f>
        <v>16937.301679010001</v>
      </c>
      <c r="J23" s="34">
        <f>IF(ISERROR(VLOOKUP($U23,[1]BN1!$A:$N,10,0)),0,VLOOKUP($U23,[1]BN1!$A:$N,10,0))</f>
        <v>16937.301679010001</v>
      </c>
      <c r="K23" s="34">
        <f>IF(ISERROR(VLOOKUP($U23,[1]BN1!$A:$N,11,0)),0,VLOOKUP($U23,[1]BN1!$A:$N,11,0))</f>
        <v>0</v>
      </c>
      <c r="L23" s="34">
        <f>IF(ISERROR(VLOOKUP($U23,[1]BN1!$A:$N,12,0)),0,VLOOKUP($U23,[1]BN1!$A:$N,12,0))</f>
        <v>5977.8634189900004</v>
      </c>
      <c r="M23" s="34">
        <f>IF(ISERROR(VLOOKUP($U23,[1]BN1!$A:$N,13,0)),0,VLOOKUP($U23,[1]BN1!$A:$N,13,0))</f>
        <v>9717.84158991</v>
      </c>
      <c r="N23" s="35">
        <f t="shared" si="1"/>
        <v>57.375382301615915</v>
      </c>
      <c r="O23" s="31">
        <f t="shared" si="2"/>
        <v>145802.3118</v>
      </c>
      <c r="P23" s="34">
        <f t="shared" si="2"/>
        <v>145802.3118</v>
      </c>
      <c r="Q23" s="34">
        <f t="shared" si="2"/>
        <v>0</v>
      </c>
      <c r="R23" s="34">
        <f t="shared" si="2"/>
        <v>6381.6337798100003</v>
      </c>
      <c r="S23" s="34">
        <f t="shared" si="2"/>
        <v>126792.34749747999</v>
      </c>
      <c r="T23" s="36">
        <f t="shared" si="3"/>
        <v>86.961822437632975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กระทรวงการอุดมศึกษา วิทยาศาสตร์ วิจัย และนวัตกรรม</v>
      </c>
      <c r="C24" s="31">
        <f>IF(ISERROR(VLOOKUP($U24,[1]BN1!$A:$N,3,0)),0,VLOOKUP($U24,[1]BN1!$A:$N,3,0))</f>
        <v>95554.571664520001</v>
      </c>
      <c r="D24" s="32">
        <f>IF(ISERROR(VLOOKUP($U24,[1]BN1!$A:$N,4,0)),0,VLOOKUP($U24,[1]BN1!$A:$N,4,0))</f>
        <v>95554.571664520001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692.65120640999999</v>
      </c>
      <c r="G24" s="32">
        <f>IF(ISERROR(VLOOKUP($U24,[1]BN1!$A:$N,7,0)),0,VLOOKUP($U24,[1]BN1!$A:$N,7,0))</f>
        <v>89541.213166290006</v>
      </c>
      <c r="H24" s="33">
        <f t="shared" si="0"/>
        <v>93.706885611562214</v>
      </c>
      <c r="I24" s="31">
        <f>IF(ISERROR(VLOOKUP($U24,[1]BN1!$A:$N,9,0)),0,VLOOKUP($U24,[1]BN1!$A:$N,9,0))</f>
        <v>32635.384635480001</v>
      </c>
      <c r="J24" s="34">
        <f>IF(ISERROR(VLOOKUP($U24,[1]BN1!$A:$N,10,0)),0,VLOOKUP($U24,[1]BN1!$A:$N,10,0))</f>
        <v>32528.76773548</v>
      </c>
      <c r="K24" s="34">
        <f>IF(ISERROR(VLOOKUP($U24,[1]BN1!$A:$N,11,0)),0,VLOOKUP($U24,[1]BN1!$A:$N,11,0))</f>
        <v>0</v>
      </c>
      <c r="L24" s="34">
        <f>IF(ISERROR(VLOOKUP($U24,[1]BN1!$A:$N,12,0)),0,VLOOKUP($U24,[1]BN1!$A:$N,12,0))</f>
        <v>4672.7503775300002</v>
      </c>
      <c r="M24" s="34">
        <f>IF(ISERROR(VLOOKUP($U24,[1]BN1!$A:$N,13,0)),0,VLOOKUP($U24,[1]BN1!$A:$N,13,0))</f>
        <v>26921.995615420001</v>
      </c>
      <c r="N24" s="35">
        <f t="shared" si="1"/>
        <v>82.493268935311974</v>
      </c>
      <c r="O24" s="31">
        <f t="shared" si="2"/>
        <v>128189.95630000001</v>
      </c>
      <c r="P24" s="34">
        <f t="shared" si="2"/>
        <v>128083.3394</v>
      </c>
      <c r="Q24" s="34">
        <f t="shared" si="2"/>
        <v>0</v>
      </c>
      <c r="R24" s="34">
        <f t="shared" si="2"/>
        <v>5365.4015839399999</v>
      </c>
      <c r="S24" s="34">
        <f t="shared" si="2"/>
        <v>116463.20878171001</v>
      </c>
      <c r="T24" s="36">
        <f t="shared" si="3"/>
        <v>90.852054359979533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กระทรวงการพัฒนาสังคมและความมั่นคงของมนุษย์</v>
      </c>
      <c r="C25" s="31">
        <f>IF(ISERROR(VLOOKUP($U25,[1]BN1!$A:$N,3,0)),0,VLOOKUP($U25,[1]BN1!$A:$N,3,0))</f>
        <v>20617.687583480001</v>
      </c>
      <c r="D25" s="32">
        <f>IF(ISERROR(VLOOKUP($U25,[1]BN1!$A:$N,4,0)),0,VLOOKUP($U25,[1]BN1!$A:$N,4,0))</f>
        <v>20617.687583480001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101.1002458</v>
      </c>
      <c r="G25" s="32">
        <f>IF(ISERROR(VLOOKUP($U25,[1]BN1!$A:$N,7,0)),0,VLOOKUP($U25,[1]BN1!$A:$N,7,0))</f>
        <v>19184.008111499999</v>
      </c>
      <c r="H25" s="33">
        <f t="shared" si="0"/>
        <v>93.046361449725609</v>
      </c>
      <c r="I25" s="31">
        <f>IF(ISERROR(VLOOKUP($U25,[1]BN1!$A:$N,9,0)),0,VLOOKUP($U25,[1]BN1!$A:$N,9,0))</f>
        <v>1695.9750165200001</v>
      </c>
      <c r="J25" s="34">
        <f>IF(ISERROR(VLOOKUP($U25,[1]BN1!$A:$N,10,0)),0,VLOOKUP($U25,[1]BN1!$A:$N,10,0))</f>
        <v>1695.9750165200001</v>
      </c>
      <c r="K25" s="34">
        <f>IF(ISERROR(VLOOKUP($U25,[1]BN1!$A:$N,11,0)),0,VLOOKUP($U25,[1]BN1!$A:$N,11,0))</f>
        <v>0</v>
      </c>
      <c r="L25" s="34">
        <f>IF(ISERROR(VLOOKUP($U25,[1]BN1!$A:$N,12,0)),0,VLOOKUP($U25,[1]BN1!$A:$N,12,0))</f>
        <v>106.32976787</v>
      </c>
      <c r="M25" s="34">
        <f>IF(ISERROR(VLOOKUP($U25,[1]BN1!$A:$N,13,0)),0,VLOOKUP($U25,[1]BN1!$A:$N,13,0))</f>
        <v>1411.3830357700001</v>
      </c>
      <c r="N25" s="35">
        <f t="shared" si="1"/>
        <v>83.219565266122899</v>
      </c>
      <c r="O25" s="31">
        <f t="shared" si="2"/>
        <v>22313.6626</v>
      </c>
      <c r="P25" s="34">
        <f t="shared" si="2"/>
        <v>22313.6626</v>
      </c>
      <c r="Q25" s="34">
        <f t="shared" si="2"/>
        <v>0</v>
      </c>
      <c r="R25" s="34">
        <f t="shared" si="2"/>
        <v>207.43001366999999</v>
      </c>
      <c r="S25" s="34">
        <f t="shared" si="2"/>
        <v>20595.391147269998</v>
      </c>
      <c r="T25" s="36">
        <f t="shared" si="3"/>
        <v>92.299464756045907</v>
      </c>
      <c r="U25" s="27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กระทรวงการคลัง</v>
      </c>
      <c r="C26" s="31">
        <f>IF(ISERROR(VLOOKUP($U26,[1]BN1!$A:$N,3,0)),0,VLOOKUP($U26,[1]BN1!$A:$N,3,0))</f>
        <v>263857.79178740003</v>
      </c>
      <c r="D26" s="32">
        <f>IF(ISERROR(VLOOKUP($U26,[1]BN1!$A:$N,4,0)),0,VLOOKUP($U26,[1]BN1!$A:$N,4,0))</f>
        <v>263857.79178740003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1106.4772113700001</v>
      </c>
      <c r="G26" s="32">
        <f>IF(ISERROR(VLOOKUP($U26,[1]BN1!$A:$N,7,0)),0,VLOOKUP($U26,[1]BN1!$A:$N,7,0))</f>
        <v>253088.30386091</v>
      </c>
      <c r="H26" s="33">
        <f t="shared" si="0"/>
        <v>95.918449914426859</v>
      </c>
      <c r="I26" s="31">
        <f>IF(ISERROR(VLOOKUP($U26,[1]BN1!$A:$N,9,0)),0,VLOOKUP($U26,[1]BN1!$A:$N,9,0))</f>
        <v>4641.3059125999998</v>
      </c>
      <c r="J26" s="34">
        <f>IF(ISERROR(VLOOKUP($U26,[1]BN1!$A:$N,10,0)),0,VLOOKUP($U26,[1]BN1!$A:$N,10,0))</f>
        <v>4641.3059125999998</v>
      </c>
      <c r="K26" s="34">
        <f>IF(ISERROR(VLOOKUP($U26,[1]BN1!$A:$N,11,0)),0,VLOOKUP($U26,[1]BN1!$A:$N,11,0))</f>
        <v>0</v>
      </c>
      <c r="L26" s="34">
        <f>IF(ISERROR(VLOOKUP($U26,[1]BN1!$A:$N,12,0)),0,VLOOKUP($U26,[1]BN1!$A:$N,12,0))</f>
        <v>1636.0107799899999</v>
      </c>
      <c r="M26" s="34">
        <f>IF(ISERROR(VLOOKUP($U26,[1]BN1!$A:$N,13,0)),0,VLOOKUP($U26,[1]BN1!$A:$N,13,0))</f>
        <v>2284.92055213</v>
      </c>
      <c r="N26" s="35">
        <f t="shared" si="1"/>
        <v>49.230121762217934</v>
      </c>
      <c r="O26" s="31">
        <f t="shared" si="2"/>
        <v>268499.09770000004</v>
      </c>
      <c r="P26" s="34">
        <f t="shared" si="2"/>
        <v>268499.09770000004</v>
      </c>
      <c r="Q26" s="34">
        <f t="shared" si="2"/>
        <v>0</v>
      </c>
      <c r="R26" s="34">
        <f t="shared" si="2"/>
        <v>2742.4879913599998</v>
      </c>
      <c r="S26" s="34">
        <f t="shared" si="2"/>
        <v>255373.22441304001</v>
      </c>
      <c r="T26" s="36">
        <f t="shared" si="3"/>
        <v>95.111390168757339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หน่วยงานของศาล</v>
      </c>
      <c r="C27" s="31">
        <f>IF(ISERROR(VLOOKUP($U27,[1]BN1!$A:$N,3,0)),0,VLOOKUP($U27,[1]BN1!$A:$N,3,0))</f>
        <v>19030.954300000001</v>
      </c>
      <c r="D27" s="32">
        <f>IF(ISERROR(VLOOKUP($U27,[1]BN1!$A:$N,4,0)),0,VLOOKUP($U27,[1]BN1!$A:$N,4,0))</f>
        <v>19030.954300000001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0</v>
      </c>
      <c r="G27" s="32">
        <f>IF(ISERROR(VLOOKUP($U27,[1]BN1!$A:$N,7,0)),0,VLOOKUP($U27,[1]BN1!$A:$N,7,0))</f>
        <v>18843.8622</v>
      </c>
      <c r="H27" s="33">
        <f t="shared" si="0"/>
        <v>99.016906367117912</v>
      </c>
      <c r="I27" s="38">
        <f>IF(ISERROR(VLOOKUP($U27,[1]BN1!$A:$N,9,0)),0,VLOOKUP($U27,[1]BN1!$A:$N,9,0))</f>
        <v>4257.9974000000002</v>
      </c>
      <c r="J27" s="39">
        <f>IF(ISERROR(VLOOKUP($U27,[1]BN1!$A:$N,10,0)),0,VLOOKUP($U27,[1]BN1!$A:$N,10,0))</f>
        <v>3906.5151999999998</v>
      </c>
      <c r="K27" s="39">
        <f>IF(ISERROR(VLOOKUP($U27,[1]BN1!$A:$N,11,0)),0,VLOOKUP($U27,[1]BN1!$A:$N,11,0))</f>
        <v>0</v>
      </c>
      <c r="L27" s="39">
        <f>IF(ISERROR(VLOOKUP($U27,[1]BN1!$A:$N,12,0)),0,VLOOKUP($U27,[1]BN1!$A:$N,12,0))</f>
        <v>0</v>
      </c>
      <c r="M27" s="39">
        <f>IF(ISERROR(VLOOKUP($U27,[1]BN1!$A:$N,13,0)),0,VLOOKUP($U27,[1]BN1!$A:$N,13,0))</f>
        <v>3880.5817000000002</v>
      </c>
      <c r="N27" s="40">
        <f t="shared" si="1"/>
        <v>91.136309759137006</v>
      </c>
      <c r="O27" s="31">
        <f t="shared" si="2"/>
        <v>23288.951700000001</v>
      </c>
      <c r="P27" s="34">
        <f t="shared" si="2"/>
        <v>22937.469499999999</v>
      </c>
      <c r="Q27" s="34">
        <f t="shared" si="2"/>
        <v>0</v>
      </c>
      <c r="R27" s="34">
        <f t="shared" si="2"/>
        <v>0</v>
      </c>
      <c r="S27" s="34">
        <f t="shared" si="2"/>
        <v>22724.443899999998</v>
      </c>
      <c r="T27" s="36">
        <f t="shared" si="3"/>
        <v>97.576070373317819</v>
      </c>
      <c r="U27" s="27" t="s">
        <v>35</v>
      </c>
      <c r="V27" s="28"/>
    </row>
    <row r="28" spans="1:22" ht="21">
      <c r="A28" s="29">
        <v>23</v>
      </c>
      <c r="B28" s="30" t="str">
        <f>VLOOKUP($U28,[1]Name!$A:$B,2,0)</f>
        <v>หน่วยงานอิสระของรัฐ</v>
      </c>
      <c r="C28" s="31">
        <f>IF(ISERROR(VLOOKUP($U28,[1]BN1!$A:$N,3,0)),0,VLOOKUP($U28,[1]BN1!$A:$N,3,0))</f>
        <v>15574.0591</v>
      </c>
      <c r="D28" s="32">
        <f>IF(ISERROR(VLOOKUP($U28,[1]BN1!$A:$N,4,0)),0,VLOOKUP($U28,[1]BN1!$A:$N,4,0))</f>
        <v>15574.0591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0</v>
      </c>
      <c r="G28" s="32">
        <f>IF(ISERROR(VLOOKUP($U28,[1]BN1!$A:$N,7,0)),0,VLOOKUP($U28,[1]BN1!$A:$N,7,0))</f>
        <v>15574.0591</v>
      </c>
      <c r="H28" s="33">
        <f t="shared" si="0"/>
        <v>100</v>
      </c>
      <c r="I28" s="38">
        <f>IF(ISERROR(VLOOKUP($U28,[1]BN1!$A:$N,9,0)),0,VLOOKUP($U28,[1]BN1!$A:$N,9,0))</f>
        <v>2190.2107999999998</v>
      </c>
      <c r="J28" s="39">
        <f>IF(ISERROR(VLOOKUP($U28,[1]BN1!$A:$N,10,0)),0,VLOOKUP($U28,[1]BN1!$A:$N,10,0))</f>
        <v>1921.9459999999999</v>
      </c>
      <c r="K28" s="39">
        <f>IF(ISERROR(VLOOKUP($U28,[1]BN1!$A:$N,11,0)),0,VLOOKUP($U28,[1]BN1!$A:$N,11,0))</f>
        <v>0</v>
      </c>
      <c r="L28" s="39">
        <f>IF(ISERROR(VLOOKUP($U28,[1]BN1!$A:$N,12,0)),0,VLOOKUP($U28,[1]BN1!$A:$N,12,0))</f>
        <v>0</v>
      </c>
      <c r="M28" s="39">
        <f>IF(ISERROR(VLOOKUP($U28,[1]BN1!$A:$N,13,0)),0,VLOOKUP($U28,[1]BN1!$A:$N,13,0))</f>
        <v>1863.2257</v>
      </c>
      <c r="N28" s="40">
        <f t="shared" si="1"/>
        <v>85.070610554929232</v>
      </c>
      <c r="O28" s="31">
        <f t="shared" si="2"/>
        <v>17764.269899999999</v>
      </c>
      <c r="P28" s="34">
        <f t="shared" si="2"/>
        <v>17496.005100000002</v>
      </c>
      <c r="Q28" s="34">
        <f t="shared" si="2"/>
        <v>0</v>
      </c>
      <c r="R28" s="34">
        <f t="shared" si="2"/>
        <v>0</v>
      </c>
      <c r="S28" s="34">
        <f t="shared" si="2"/>
        <v>17437.284800000001</v>
      </c>
      <c r="T28" s="36">
        <f t="shared" si="3"/>
        <v>98.159310223044983</v>
      </c>
      <c r="U28" s="41" t="s">
        <v>36</v>
      </c>
      <c r="V28" s="28"/>
    </row>
    <row r="29" spans="1:22" ht="21">
      <c r="A29" s="29">
        <v>24</v>
      </c>
      <c r="B29" s="30" t="str">
        <f>VLOOKUP($U29,[1]Name!$A:$B,2,0)</f>
        <v>กระทรวงแรงงาน</v>
      </c>
      <c r="C29" s="31">
        <f>IF(ISERROR(VLOOKUP($U29,[1]BN1!$A:$N,3,0)),0,VLOOKUP($U29,[1]BN1!$A:$N,3,0))</f>
        <v>69366.76999483</v>
      </c>
      <c r="D29" s="32">
        <f>IF(ISERROR(VLOOKUP($U29,[1]BN1!$A:$N,4,0)),0,VLOOKUP($U29,[1]BN1!$A:$N,4,0))</f>
        <v>69366.76999483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81.116865320000002</v>
      </c>
      <c r="G29" s="32">
        <f>IF(ISERROR(VLOOKUP($U29,[1]BN1!$A:$N,7,0)),0,VLOOKUP($U29,[1]BN1!$A:$N,7,0))</f>
        <v>68609.573609950006</v>
      </c>
      <c r="H29" s="33">
        <f t="shared" si="0"/>
        <v>98.908416256175073</v>
      </c>
      <c r="I29" s="38">
        <f>IF(ISERROR(VLOOKUP($U29,[1]BN1!$A:$N,9,0)),0,VLOOKUP($U29,[1]BN1!$A:$N,9,0))</f>
        <v>405.08370516999997</v>
      </c>
      <c r="J29" s="39">
        <f>IF(ISERROR(VLOOKUP($U29,[1]BN1!$A:$N,10,0)),0,VLOOKUP($U29,[1]BN1!$A:$N,10,0))</f>
        <v>405.08370516999997</v>
      </c>
      <c r="K29" s="39">
        <f>IF(ISERROR(VLOOKUP($U29,[1]BN1!$A:$N,11,0)),0,VLOOKUP($U29,[1]BN1!$A:$N,11,0))</f>
        <v>0</v>
      </c>
      <c r="L29" s="39">
        <f>IF(ISERROR(VLOOKUP($U29,[1]BN1!$A:$N,12,0)),0,VLOOKUP($U29,[1]BN1!$A:$N,12,0))</f>
        <v>175.3607246</v>
      </c>
      <c r="M29" s="39">
        <f>IF(ISERROR(VLOOKUP($U29,[1]BN1!$A:$N,13,0)),0,VLOOKUP($U29,[1]BN1!$A:$N,13,0))</f>
        <v>192.79194430999999</v>
      </c>
      <c r="N29" s="40">
        <f t="shared" si="1"/>
        <v>47.593112694842098</v>
      </c>
      <c r="O29" s="31">
        <f t="shared" si="2"/>
        <v>69771.853699999992</v>
      </c>
      <c r="P29" s="34">
        <f t="shared" si="2"/>
        <v>69771.853699999992</v>
      </c>
      <c r="Q29" s="34">
        <f t="shared" si="2"/>
        <v>0</v>
      </c>
      <c r="R29" s="34">
        <f t="shared" si="2"/>
        <v>256.47758992000001</v>
      </c>
      <c r="S29" s="34">
        <f t="shared" si="2"/>
        <v>68802.365554260003</v>
      </c>
      <c r="T29" s="36">
        <f t="shared" si="3"/>
        <v>98.610488192117515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1632576.7070469901</v>
      </c>
      <c r="D30" s="45">
        <f>SUM(D6:D29)</f>
        <v>1631577.1654469904</v>
      </c>
      <c r="E30" s="45">
        <f>SUM(E6:E29)</f>
        <v>0</v>
      </c>
      <c r="F30" s="45">
        <f>SUM(F6:F29)</f>
        <v>20603.09618642</v>
      </c>
      <c r="G30" s="45">
        <f>SUM(G6:G29)</f>
        <v>1484272.0921272798</v>
      </c>
      <c r="H30" s="46">
        <f t="shared" si="0"/>
        <v>90.915917501483648</v>
      </c>
      <c r="I30" s="44">
        <f>SUM(I6:I29)</f>
        <v>529219.22305301006</v>
      </c>
      <c r="J30" s="45">
        <f>SUM(J6:J29)</f>
        <v>525181.36125300999</v>
      </c>
      <c r="K30" s="45">
        <f>SUM(K6:K29)</f>
        <v>0</v>
      </c>
      <c r="L30" s="45">
        <f>SUM(L6:L29)</f>
        <v>115568.29040706001</v>
      </c>
      <c r="M30" s="45">
        <f>SUM(M6:M29)</f>
        <v>320684.19937875995</v>
      </c>
      <c r="N30" s="46">
        <f t="shared" si="1"/>
        <v>60.595720149537748</v>
      </c>
      <c r="O30" s="47">
        <f>SUM(O6:O29)</f>
        <v>2161795.9301</v>
      </c>
      <c r="P30" s="48">
        <f>SUM(P6:P29)</f>
        <v>2156758.5266999998</v>
      </c>
      <c r="Q30" s="48">
        <f>SUM(Q6:Q29)</f>
        <v>0</v>
      </c>
      <c r="R30" s="48">
        <f>SUM(R6:R29)</f>
        <v>136171.38659347998</v>
      </c>
      <c r="S30" s="48">
        <f>SUM(S6:S29)</f>
        <v>1804956.2915060404</v>
      </c>
      <c r="T30" s="46">
        <f t="shared" si="3"/>
        <v>83.4933707837329</v>
      </c>
      <c r="U30" s="49"/>
    </row>
    <row r="31" spans="1:22" ht="21">
      <c r="A31" s="50"/>
      <c r="B31" s="51" t="s">
        <v>38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2"/>
      <c r="O31" s="52"/>
      <c r="P31" s="52"/>
      <c r="Q31" s="52"/>
      <c r="R31" s="52"/>
      <c r="S31" s="52"/>
      <c r="T31" s="52"/>
      <c r="U31" s="49"/>
    </row>
    <row r="32" spans="1:22" ht="21">
      <c r="A32" s="50"/>
      <c r="B32" s="5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27  สิงหาคม  2564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2"/>
      <c r="O32" s="54"/>
      <c r="P32" s="55"/>
      <c r="Q32" s="52"/>
      <c r="R32" s="52"/>
      <c r="S32" s="52"/>
      <c r="T32" s="52"/>
      <c r="U32" s="49"/>
    </row>
    <row r="33" spans="1:21" ht="21">
      <c r="A33" s="56"/>
      <c r="B33" s="51" t="s">
        <v>39</v>
      </c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8"/>
      <c r="N33" s="58"/>
      <c r="O33" s="59"/>
      <c r="P33" s="60"/>
      <c r="Q33" s="61"/>
      <c r="R33" s="61"/>
      <c r="S33" s="60"/>
      <c r="T33" s="62"/>
      <c r="U33" s="49"/>
    </row>
    <row r="34" spans="1:21" ht="21">
      <c r="A34" s="56"/>
      <c r="B34" s="51" t="s">
        <v>40</v>
      </c>
      <c r="C34" s="57"/>
      <c r="D34" s="58"/>
      <c r="E34" s="58"/>
      <c r="F34" s="58"/>
      <c r="G34" s="58"/>
      <c r="H34" s="57"/>
      <c r="I34" s="58"/>
      <c r="J34" s="58"/>
      <c r="K34" s="58"/>
      <c r="L34" s="58"/>
      <c r="M34" s="58"/>
      <c r="N34" s="58"/>
      <c r="O34" s="58"/>
      <c r="P34" s="62"/>
      <c r="Q34" s="58"/>
      <c r="R34" s="58"/>
      <c r="S34" s="62"/>
      <c r="T34" s="62"/>
      <c r="U34" s="49"/>
    </row>
    <row r="35" spans="1:21" ht="21">
      <c r="A35" s="56"/>
      <c r="B35" s="51" t="str">
        <f>"ข้อมูล ณ วันที่ "&amp;[1]HeaderFooter!B5</f>
        <v>ข้อมูล ณ วันที่ 27 สิงหาคม 2564</v>
      </c>
      <c r="C35" s="57"/>
      <c r="D35" s="58"/>
      <c r="E35" s="58"/>
      <c r="F35" s="58"/>
      <c r="G35" s="58"/>
      <c r="H35" s="57"/>
      <c r="I35" s="58"/>
      <c r="J35" s="58"/>
      <c r="K35" s="58"/>
      <c r="L35" s="58"/>
      <c r="M35" s="58"/>
      <c r="N35" s="58"/>
      <c r="O35" s="58"/>
      <c r="P35" s="62"/>
      <c r="Q35" s="58"/>
      <c r="R35" s="58"/>
      <c r="S35" s="62"/>
      <c r="T35" s="62"/>
      <c r="U35" s="49"/>
    </row>
    <row r="36" spans="1:21" ht="21">
      <c r="A36" s="56"/>
      <c r="B36" s="51"/>
      <c r="C36" s="62"/>
      <c r="D36" s="63"/>
      <c r="E36" s="63"/>
      <c r="F36" s="63"/>
      <c r="G36" s="63"/>
      <c r="H36" s="62"/>
      <c r="I36" s="62"/>
      <c r="J36" s="62"/>
      <c r="K36" s="63"/>
      <c r="L36" s="63"/>
      <c r="M36" s="62"/>
      <c r="N36" s="62"/>
      <c r="O36" s="62"/>
      <c r="P36" s="62"/>
      <c r="Q36" s="63"/>
      <c r="R36" s="63"/>
      <c r="S36" s="62"/>
      <c r="T36" s="62"/>
      <c r="U36" s="49"/>
    </row>
    <row r="37" spans="1:21" ht="21">
      <c r="B37" s="51"/>
      <c r="C37" s="3"/>
      <c r="D37" s="65"/>
      <c r="E37" s="65"/>
      <c r="F37" s="65"/>
      <c r="G37" s="65"/>
      <c r="H37" s="3"/>
      <c r="I37" s="3"/>
      <c r="J37" s="3"/>
      <c r="K37" s="65"/>
      <c r="L37" s="65"/>
      <c r="M37" s="3"/>
      <c r="N37" s="66" t="s">
        <v>41</v>
      </c>
      <c r="O37" s="67"/>
      <c r="P37" s="67"/>
      <c r="Q37" s="67"/>
      <c r="R37" s="67"/>
      <c r="S37" s="67"/>
      <c r="T37" s="67"/>
      <c r="U37" s="49"/>
    </row>
    <row r="38" spans="1:21" ht="21">
      <c r="B38" s="3"/>
      <c r="C38" s="3"/>
      <c r="D38" s="65"/>
      <c r="E38" s="65"/>
      <c r="F38" s="65"/>
      <c r="G38" s="65"/>
      <c r="H38" s="3"/>
      <c r="I38" s="3"/>
      <c r="J38" s="3"/>
      <c r="K38" s="65"/>
      <c r="L38" s="65"/>
      <c r="M38" s="3"/>
      <c r="N38" s="3"/>
      <c r="O38" s="68"/>
      <c r="P38" s="68"/>
      <c r="Q38" s="68"/>
      <c r="R38" s="68"/>
      <c r="S38" s="68"/>
      <c r="U38" s="49"/>
    </row>
    <row r="39" spans="1:21" ht="21">
      <c r="B39" s="3"/>
      <c r="C39" s="3"/>
      <c r="D39" s="65"/>
      <c r="E39" s="65"/>
      <c r="F39" s="65"/>
      <c r="G39" s="65"/>
      <c r="H39" s="3"/>
      <c r="I39" s="69" t="s">
        <v>42</v>
      </c>
      <c r="J39" s="3"/>
      <c r="K39" s="65"/>
      <c r="L39" s="65"/>
      <c r="M39" s="3"/>
      <c r="N39" s="3"/>
      <c r="O39" s="70"/>
      <c r="P39" s="70"/>
      <c r="Q39" s="70"/>
      <c r="R39" s="70"/>
      <c r="S39" s="70"/>
    </row>
    <row r="40" spans="1:21" ht="21">
      <c r="B40" s="3"/>
      <c r="C40" s="3"/>
      <c r="D40" s="65"/>
      <c r="E40" s="65"/>
      <c r="F40" s="65"/>
      <c r="G40" s="65"/>
      <c r="H40" s="3"/>
      <c r="I40" s="3"/>
      <c r="J40" s="3"/>
      <c r="K40" s="65"/>
      <c r="L40" s="65"/>
      <c r="M40" s="3"/>
      <c r="N40" s="3"/>
      <c r="O40" s="3"/>
      <c r="P40" s="3"/>
      <c r="Q40" s="65"/>
      <c r="R40" s="65"/>
    </row>
    <row r="41" spans="1:21" ht="21">
      <c r="B41" s="3"/>
      <c r="C41" s="3"/>
      <c r="D41" s="65"/>
      <c r="E41" s="65"/>
      <c r="F41" s="65"/>
      <c r="G41" s="65"/>
      <c r="H41" s="3"/>
      <c r="I41" s="3"/>
      <c r="J41" s="3"/>
      <c r="K41" s="65"/>
      <c r="L41" s="65"/>
      <c r="M41" s="3"/>
      <c r="N41" s="3"/>
      <c r="O41" s="68"/>
      <c r="P41" s="68"/>
      <c r="Q41" s="68"/>
      <c r="R41" s="68"/>
      <c r="S41" s="68"/>
    </row>
    <row r="42" spans="1:21" ht="21">
      <c r="B42" s="3"/>
      <c r="C42" s="3"/>
      <c r="D42" s="65"/>
      <c r="E42" s="65"/>
      <c r="F42" s="65"/>
      <c r="G42" s="65"/>
      <c r="H42" s="3"/>
      <c r="I42" s="3"/>
      <c r="J42" s="3"/>
      <c r="K42" s="65"/>
      <c r="L42" s="65"/>
      <c r="M42" s="3"/>
      <c r="N42" s="3"/>
      <c r="O42" s="3"/>
      <c r="P42" s="3"/>
      <c r="Q42" s="65"/>
      <c r="R42" s="65"/>
    </row>
    <row r="43" spans="1:21" ht="21">
      <c r="B43" s="3"/>
      <c r="C43" s="3"/>
      <c r="D43" s="65"/>
      <c r="E43" s="65"/>
      <c r="F43" s="65"/>
      <c r="G43" s="65"/>
      <c r="H43" s="3"/>
      <c r="I43" s="3"/>
      <c r="J43" s="3"/>
      <c r="K43" s="65"/>
      <c r="L43" s="65"/>
      <c r="M43" s="3"/>
      <c r="N43" s="3"/>
      <c r="O43" s="3"/>
      <c r="P43" s="3"/>
      <c r="Q43" s="65"/>
      <c r="R43" s="65"/>
    </row>
    <row r="44" spans="1:21" ht="21">
      <c r="B44" s="3"/>
      <c r="C44" s="3"/>
      <c r="D44" s="65"/>
      <c r="E44" s="65"/>
      <c r="F44" s="65"/>
      <c r="G44" s="65"/>
      <c r="H44" s="3"/>
      <c r="I44" s="3"/>
      <c r="J44" s="3"/>
      <c r="K44" s="65"/>
      <c r="L44" s="65"/>
      <c r="M44" s="3"/>
      <c r="N44" s="3"/>
      <c r="O44" s="3"/>
      <c r="P44" s="3"/>
      <c r="Q44" s="65"/>
      <c r="R44" s="65"/>
    </row>
    <row r="45" spans="1:21" ht="21">
      <c r="B45" s="3"/>
      <c r="C45" s="3"/>
      <c r="D45" s="65"/>
      <c r="E45" s="65"/>
      <c r="F45" s="65"/>
      <c r="G45" s="65"/>
      <c r="H45" s="3"/>
      <c r="I45" s="3"/>
      <c r="J45" s="3"/>
      <c r="K45" s="65"/>
      <c r="L45" s="65"/>
      <c r="M45" s="3"/>
      <c r="N45" s="3"/>
      <c r="O45" s="3"/>
      <c r="P45" s="3"/>
      <c r="Q45" s="65"/>
      <c r="R45" s="65"/>
    </row>
    <row r="46" spans="1:21" ht="21">
      <c r="B46" s="3"/>
      <c r="C46" s="3"/>
      <c r="D46" s="65"/>
      <c r="E46" s="65"/>
      <c r="F46" s="65"/>
      <c r="G46" s="65"/>
      <c r="H46" s="3"/>
      <c r="I46" s="3"/>
      <c r="J46" s="3"/>
      <c r="K46" s="65"/>
      <c r="L46" s="65"/>
      <c r="M46" s="3"/>
      <c r="N46" s="3"/>
      <c r="O46" s="3"/>
      <c r="P46" s="3"/>
      <c r="Q46" s="65"/>
      <c r="R46" s="65"/>
    </row>
    <row r="47" spans="1:21" ht="21">
      <c r="B47" s="3"/>
      <c r="C47" s="3"/>
      <c r="D47" s="65"/>
      <c r="E47" s="65"/>
      <c r="F47" s="65"/>
      <c r="G47" s="65"/>
      <c r="H47" s="3"/>
      <c r="I47" s="3"/>
      <c r="J47" s="3"/>
      <c r="K47" s="65"/>
      <c r="L47" s="65"/>
      <c r="M47" s="3"/>
      <c r="N47" s="3"/>
      <c r="O47" s="3"/>
      <c r="P47" s="3"/>
      <c r="Q47" s="65"/>
      <c r="R47" s="65"/>
    </row>
    <row r="48" spans="1:21" ht="21">
      <c r="B48" s="3"/>
      <c r="C48" s="3"/>
      <c r="D48" s="65"/>
      <c r="E48" s="65"/>
      <c r="F48" s="65"/>
      <c r="G48" s="65"/>
      <c r="H48" s="3"/>
      <c r="I48" s="3"/>
      <c r="J48" s="3"/>
      <c r="K48" s="65"/>
      <c r="L48" s="65"/>
      <c r="M48" s="3"/>
      <c r="N48" s="3"/>
      <c r="O48" s="3"/>
      <c r="P48" s="3"/>
      <c r="Q48" s="65"/>
      <c r="R48" s="65"/>
    </row>
    <row r="49" spans="2:18" ht="21">
      <c r="B49" s="3"/>
      <c r="C49" s="3"/>
      <c r="D49" s="65"/>
      <c r="E49" s="65"/>
      <c r="F49" s="65"/>
      <c r="G49" s="65"/>
      <c r="H49" s="3"/>
      <c r="I49" s="3"/>
      <c r="J49" s="3"/>
      <c r="K49" s="65"/>
      <c r="L49" s="65"/>
      <c r="M49" s="3"/>
      <c r="N49" s="3"/>
      <c r="O49" s="3"/>
      <c r="P49" s="3"/>
      <c r="Q49" s="65"/>
      <c r="R49" s="65"/>
    </row>
    <row r="50" spans="2:18" ht="21">
      <c r="B50" s="3"/>
      <c r="C50" s="3"/>
      <c r="D50" s="65"/>
      <c r="E50" s="65"/>
      <c r="F50" s="65"/>
      <c r="G50" s="65"/>
      <c r="H50" s="3"/>
      <c r="I50" s="3"/>
      <c r="J50" s="3"/>
      <c r="K50" s="65"/>
      <c r="L50" s="65"/>
      <c r="M50" s="3"/>
      <c r="N50" s="3"/>
      <c r="O50" s="3"/>
      <c r="P50" s="3"/>
      <c r="Q50" s="65"/>
      <c r="R50" s="65"/>
    </row>
    <row r="51" spans="2:18" ht="21">
      <c r="B51" s="3"/>
      <c r="C51" s="3"/>
      <c r="D51" s="65"/>
      <c r="E51" s="65"/>
      <c r="F51" s="65"/>
      <c r="G51" s="65"/>
      <c r="H51" s="3"/>
      <c r="I51" s="3"/>
      <c r="J51" s="3"/>
      <c r="K51" s="65"/>
      <c r="L51" s="65"/>
      <c r="M51" s="3"/>
      <c r="N51" s="3"/>
      <c r="O51" s="3"/>
      <c r="P51" s="3"/>
      <c r="Q51" s="65"/>
      <c r="R51" s="65"/>
    </row>
    <row r="52" spans="2:18" ht="21">
      <c r="B52" s="3"/>
      <c r="C52" s="3"/>
      <c r="D52" s="65"/>
      <c r="E52" s="65"/>
      <c r="F52" s="65"/>
      <c r="G52" s="65"/>
      <c r="H52" s="3"/>
      <c r="I52" s="3"/>
      <c r="J52" s="3"/>
      <c r="K52" s="65"/>
      <c r="L52" s="65"/>
      <c r="M52" s="3"/>
      <c r="N52" s="3"/>
      <c r="O52" s="3"/>
      <c r="P52" s="3"/>
      <c r="Q52" s="65"/>
      <c r="R52" s="65"/>
    </row>
    <row r="53" spans="2:18" ht="21">
      <c r="D53" s="65"/>
      <c r="E53" s="65"/>
      <c r="F53" s="65"/>
      <c r="G53" s="65"/>
      <c r="H53" s="3"/>
      <c r="I53" s="3"/>
      <c r="J53" s="3"/>
      <c r="K53" s="65"/>
      <c r="L53" s="65"/>
      <c r="M53" s="3"/>
      <c r="N53" s="3"/>
      <c r="O53" s="3"/>
      <c r="P53" s="3"/>
      <c r="Q53" s="65"/>
      <c r="R53" s="65"/>
    </row>
    <row r="54" spans="2:18" ht="21">
      <c r="D54" s="65"/>
      <c r="E54" s="65"/>
      <c r="F54" s="65"/>
      <c r="G54" s="65"/>
      <c r="H54" s="3"/>
      <c r="I54" s="3"/>
      <c r="J54" s="3"/>
      <c r="K54" s="65"/>
      <c r="L54" s="65"/>
      <c r="M54" s="3"/>
      <c r="N54" s="3"/>
      <c r="O54" s="3"/>
      <c r="P54" s="3"/>
      <c r="Q54" s="65"/>
      <c r="R54" s="65"/>
    </row>
    <row r="55" spans="2:18" ht="21">
      <c r="D55" s="65"/>
      <c r="E55" s="65"/>
      <c r="F55" s="65"/>
      <c r="G55" s="65"/>
      <c r="H55" s="3"/>
      <c r="I55" s="3"/>
      <c r="J55" s="3"/>
      <c r="K55" s="65"/>
      <c r="L55" s="65"/>
      <c r="M55" s="3"/>
      <c r="N55" s="3"/>
      <c r="O55" s="3"/>
      <c r="P55" s="3"/>
      <c r="Q55" s="65"/>
      <c r="R55" s="65"/>
    </row>
    <row r="56" spans="2:18" ht="21">
      <c r="D56" s="65"/>
      <c r="E56" s="65"/>
      <c r="F56" s="65"/>
      <c r="G56" s="65"/>
      <c r="H56" s="3"/>
      <c r="I56" s="3"/>
      <c r="J56" s="3"/>
      <c r="K56" s="65"/>
      <c r="L56" s="65"/>
      <c r="M56" s="3"/>
      <c r="N56" s="3"/>
      <c r="O56" s="3"/>
      <c r="P56" s="3"/>
      <c r="Q56" s="65"/>
      <c r="R56" s="65"/>
    </row>
    <row r="57" spans="2:18" ht="21">
      <c r="D57" s="65"/>
      <c r="E57" s="65"/>
      <c r="F57" s="65"/>
      <c r="G57" s="65"/>
      <c r="H57" s="3"/>
      <c r="I57" s="3"/>
      <c r="J57" s="3"/>
      <c r="K57" s="65"/>
      <c r="L57" s="65"/>
      <c r="M57" s="3"/>
      <c r="N57" s="3"/>
      <c r="O57" s="3"/>
      <c r="P57" s="3"/>
      <c r="Q57" s="65"/>
      <c r="R57" s="65"/>
    </row>
    <row r="58" spans="2:18" ht="21">
      <c r="D58" s="65"/>
      <c r="E58" s="65"/>
      <c r="F58" s="65"/>
      <c r="G58" s="65"/>
      <c r="H58" s="3"/>
      <c r="I58" s="3"/>
      <c r="J58" s="3"/>
      <c r="K58" s="65"/>
      <c r="L58" s="65"/>
      <c r="M58" s="3"/>
      <c r="N58" s="3"/>
      <c r="O58" s="3"/>
      <c r="P58" s="3"/>
      <c r="Q58" s="65"/>
      <c r="R58" s="65"/>
    </row>
    <row r="59" spans="2:18" ht="21">
      <c r="D59" s="65"/>
      <c r="E59" s="65"/>
      <c r="F59" s="65"/>
      <c r="G59" s="65"/>
      <c r="H59" s="3"/>
      <c r="I59" s="3"/>
      <c r="J59" s="3"/>
      <c r="K59" s="65"/>
      <c r="L59" s="65"/>
      <c r="M59" s="3"/>
      <c r="N59" s="3"/>
      <c r="O59" s="3"/>
      <c r="P59" s="3"/>
      <c r="Q59" s="65"/>
      <c r="R59" s="65"/>
    </row>
    <row r="60" spans="2:18" ht="21">
      <c r="D60" s="65"/>
      <c r="E60" s="65"/>
      <c r="F60" s="65"/>
      <c r="G60" s="65"/>
      <c r="H60" s="3"/>
      <c r="I60" s="3"/>
      <c r="J60" s="3"/>
      <c r="K60" s="65"/>
      <c r="L60" s="65"/>
      <c r="M60" s="3"/>
      <c r="N60" s="3"/>
      <c r="O60" s="3"/>
      <c r="P60" s="3"/>
      <c r="Q60" s="65"/>
      <c r="R60" s="65"/>
    </row>
    <row r="61" spans="2:18" ht="21">
      <c r="D61" s="65"/>
      <c r="E61" s="65"/>
      <c r="F61" s="65"/>
      <c r="G61" s="65"/>
      <c r="H61" s="3"/>
      <c r="I61" s="3"/>
      <c r="J61" s="3"/>
      <c r="K61" s="65"/>
      <c r="L61" s="65"/>
      <c r="M61" s="3"/>
      <c r="N61" s="3"/>
      <c r="O61" s="3"/>
      <c r="P61" s="3"/>
      <c r="Q61" s="65"/>
      <c r="R61" s="65"/>
    </row>
    <row r="62" spans="2:18" ht="21">
      <c r="D62" s="65"/>
      <c r="E62" s="65"/>
      <c r="F62" s="65"/>
      <c r="G62" s="65"/>
      <c r="H62" s="3"/>
      <c r="I62" s="3"/>
      <c r="J62" s="3"/>
      <c r="K62" s="65"/>
      <c r="L62" s="65"/>
      <c r="M62" s="3"/>
      <c r="N62" s="3"/>
      <c r="O62" s="3"/>
      <c r="P62" s="3"/>
      <c r="Q62" s="65"/>
      <c r="R62" s="65"/>
    </row>
    <row r="63" spans="2:18" ht="21">
      <c r="D63" s="65"/>
      <c r="E63" s="65"/>
      <c r="F63" s="65"/>
      <c r="G63" s="65"/>
      <c r="H63" s="3"/>
      <c r="I63" s="3"/>
      <c r="J63" s="3"/>
      <c r="K63" s="65"/>
      <c r="L63" s="65"/>
      <c r="M63" s="3"/>
      <c r="N63" s="3"/>
      <c r="O63" s="3"/>
      <c r="P63" s="3"/>
      <c r="Q63" s="65"/>
      <c r="R63" s="65"/>
    </row>
    <row r="64" spans="2:18" ht="21">
      <c r="D64" s="65"/>
      <c r="E64" s="65"/>
      <c r="F64" s="65"/>
      <c r="G64" s="65"/>
      <c r="H64" s="3"/>
      <c r="I64" s="3"/>
      <c r="J64" s="3"/>
      <c r="K64" s="65"/>
      <c r="L64" s="65"/>
      <c r="M64" s="3"/>
      <c r="N64" s="3"/>
      <c r="O64" s="3"/>
      <c r="P64" s="3"/>
      <c r="Q64" s="65"/>
      <c r="R64" s="65"/>
    </row>
    <row r="65" spans="4:18" ht="21">
      <c r="D65" s="65"/>
      <c r="E65" s="65"/>
      <c r="F65" s="65"/>
      <c r="G65" s="65"/>
      <c r="H65" s="3"/>
      <c r="I65" s="3"/>
      <c r="J65" s="3"/>
      <c r="K65" s="65"/>
      <c r="L65" s="65"/>
      <c r="M65" s="3"/>
      <c r="N65" s="3"/>
      <c r="O65" s="3"/>
      <c r="P65" s="3"/>
      <c r="Q65" s="65"/>
      <c r="R65" s="65"/>
    </row>
    <row r="66" spans="4:18" ht="21">
      <c r="D66" s="65"/>
      <c r="E66" s="65"/>
      <c r="F66" s="65"/>
      <c r="G66" s="65"/>
      <c r="H66" s="3"/>
      <c r="I66" s="3"/>
      <c r="J66" s="3"/>
      <c r="K66" s="65"/>
      <c r="L66" s="65"/>
      <c r="M66" s="3"/>
      <c r="N66" s="3"/>
      <c r="O66" s="3"/>
      <c r="P66" s="3"/>
      <c r="Q66" s="65"/>
      <c r="R66" s="65"/>
    </row>
    <row r="67" spans="4:18" ht="21">
      <c r="D67" s="65"/>
      <c r="E67" s="65"/>
      <c r="F67" s="65"/>
      <c r="G67" s="65"/>
      <c r="H67" s="3"/>
      <c r="I67" s="3"/>
      <c r="J67" s="3"/>
      <c r="K67" s="65"/>
      <c r="L67" s="65"/>
      <c r="M67" s="3"/>
      <c r="N67" s="3"/>
      <c r="O67" s="3"/>
      <c r="P67" s="3"/>
      <c r="Q67" s="65"/>
      <c r="R67" s="65"/>
    </row>
    <row r="68" spans="4:18" ht="21">
      <c r="D68" s="65"/>
      <c r="E68" s="65"/>
      <c r="F68" s="65"/>
      <c r="G68" s="65"/>
      <c r="H68" s="3"/>
      <c r="I68" s="3"/>
      <c r="J68" s="3"/>
      <c r="K68" s="65"/>
      <c r="L68" s="65"/>
      <c r="M68" s="3"/>
      <c r="N68" s="3"/>
      <c r="O68" s="3"/>
      <c r="P68" s="3"/>
      <c r="Q68" s="65"/>
      <c r="R68" s="65"/>
    </row>
    <row r="69" spans="4:18" ht="21">
      <c r="D69" s="65"/>
      <c r="E69" s="65"/>
      <c r="F69" s="65"/>
      <c r="G69" s="65"/>
      <c r="H69" s="3"/>
      <c r="I69" s="3"/>
      <c r="J69" s="3"/>
      <c r="K69" s="65"/>
      <c r="L69" s="65"/>
      <c r="M69" s="3"/>
      <c r="N69" s="3"/>
      <c r="O69" s="3"/>
      <c r="P69" s="3"/>
      <c r="Q69" s="65"/>
      <c r="R69" s="65"/>
    </row>
    <row r="70" spans="4:18" ht="21">
      <c r="D70" s="65"/>
      <c r="E70" s="65"/>
      <c r="F70" s="65"/>
      <c r="G70" s="65"/>
      <c r="H70" s="3"/>
      <c r="I70" s="3"/>
      <c r="J70" s="3"/>
      <c r="K70" s="65"/>
      <c r="L70" s="65"/>
      <c r="M70" s="3"/>
      <c r="N70" s="3"/>
      <c r="O70" s="3"/>
      <c r="P70" s="3"/>
      <c r="Q70" s="65"/>
      <c r="R70" s="65"/>
    </row>
    <row r="71" spans="4:18" ht="21">
      <c r="D71" s="65"/>
      <c r="E71" s="65"/>
      <c r="F71" s="65"/>
      <c r="G71" s="65"/>
      <c r="H71" s="3"/>
      <c r="I71" s="3"/>
      <c r="J71" s="3"/>
      <c r="K71" s="65"/>
      <c r="L71" s="65"/>
      <c r="M71" s="3"/>
      <c r="N71" s="3"/>
      <c r="O71" s="3"/>
      <c r="P71" s="3"/>
      <c r="Q71" s="65"/>
      <c r="R71" s="65"/>
    </row>
    <row r="72" spans="4:18" ht="21">
      <c r="D72" s="65"/>
      <c r="E72" s="65"/>
      <c r="F72" s="65"/>
      <c r="G72" s="65"/>
      <c r="H72" s="3"/>
      <c r="I72" s="3"/>
      <c r="J72" s="3"/>
      <c r="K72" s="65"/>
      <c r="L72" s="65"/>
      <c r="M72" s="3"/>
      <c r="N72" s="3"/>
      <c r="O72" s="3"/>
      <c r="P72" s="3"/>
      <c r="Q72" s="65"/>
      <c r="R72" s="65"/>
    </row>
    <row r="73" spans="4:18" ht="21">
      <c r="D73" s="65"/>
      <c r="E73" s="65"/>
      <c r="F73" s="65"/>
      <c r="G73" s="65"/>
      <c r="H73" s="3"/>
      <c r="I73" s="3"/>
      <c r="J73" s="3"/>
      <c r="K73" s="65"/>
      <c r="L73" s="65"/>
      <c r="M73" s="3"/>
      <c r="N73" s="3"/>
      <c r="O73" s="3"/>
      <c r="P73" s="3"/>
      <c r="Q73" s="65"/>
      <c r="R73" s="65"/>
    </row>
    <row r="74" spans="4:18" ht="21">
      <c r="D74" s="65"/>
      <c r="E74" s="65"/>
      <c r="F74" s="65"/>
      <c r="G74" s="65"/>
      <c r="H74" s="3"/>
      <c r="I74" s="3"/>
      <c r="J74" s="3"/>
      <c r="K74" s="65"/>
      <c r="L74" s="65"/>
      <c r="M74" s="3"/>
      <c r="N74" s="3"/>
      <c r="O74" s="3"/>
      <c r="P74" s="3"/>
      <c r="Q74" s="65"/>
      <c r="R74" s="65"/>
    </row>
    <row r="75" spans="4:18" ht="21">
      <c r="D75" s="65"/>
      <c r="E75" s="65"/>
      <c r="F75" s="65"/>
      <c r="G75" s="65"/>
      <c r="H75" s="3"/>
      <c r="I75" s="3"/>
      <c r="J75" s="3"/>
      <c r="K75" s="65"/>
      <c r="L75" s="65"/>
      <c r="M75" s="3"/>
      <c r="N75" s="3"/>
      <c r="O75" s="3"/>
      <c r="P75" s="3"/>
      <c r="Q75" s="65"/>
      <c r="R75" s="65"/>
    </row>
    <row r="76" spans="4:18" ht="21">
      <c r="D76" s="65"/>
      <c r="E76" s="65"/>
      <c r="F76" s="65"/>
      <c r="G76" s="65"/>
      <c r="H76" s="3"/>
      <c r="I76" s="3"/>
      <c r="J76" s="3"/>
      <c r="K76" s="65"/>
      <c r="L76" s="65"/>
      <c r="M76" s="3"/>
      <c r="N76" s="3"/>
      <c r="O76" s="3"/>
      <c r="P76" s="3"/>
      <c r="Q76" s="65"/>
      <c r="R76" s="65"/>
    </row>
    <row r="77" spans="4:18" ht="21">
      <c r="D77" s="65"/>
      <c r="E77" s="65"/>
      <c r="F77" s="65"/>
      <c r="G77" s="65"/>
      <c r="H77" s="3"/>
      <c r="I77" s="3"/>
      <c r="J77" s="3"/>
      <c r="K77" s="65"/>
      <c r="L77" s="65"/>
      <c r="M77" s="3"/>
      <c r="N77" s="3"/>
      <c r="O77" s="3"/>
      <c r="P77" s="3"/>
      <c r="Q77" s="65"/>
      <c r="R77" s="65"/>
    </row>
    <row r="78" spans="4:18" ht="21">
      <c r="D78" s="65"/>
      <c r="E78" s="65"/>
      <c r="F78" s="65"/>
      <c r="G78" s="65"/>
      <c r="H78" s="3"/>
      <c r="I78" s="3"/>
      <c r="J78" s="3"/>
      <c r="K78" s="65"/>
      <c r="L78" s="65"/>
      <c r="M78" s="3"/>
      <c r="N78" s="3"/>
      <c r="O78" s="3"/>
      <c r="P78" s="3"/>
      <c r="Q78" s="65"/>
      <c r="R78" s="65"/>
    </row>
    <row r="79" spans="4:18" ht="21">
      <c r="D79" s="65"/>
      <c r="E79" s="65"/>
      <c r="F79" s="65"/>
      <c r="G79" s="65"/>
      <c r="H79" s="3"/>
      <c r="I79" s="3"/>
      <c r="J79" s="3"/>
      <c r="K79" s="65"/>
      <c r="L79" s="65"/>
      <c r="M79" s="3"/>
      <c r="N79" s="3"/>
      <c r="O79" s="3"/>
      <c r="P79" s="3"/>
      <c r="Q79" s="65"/>
      <c r="R79" s="65"/>
    </row>
    <row r="80" spans="4:18" ht="21">
      <c r="D80" s="65"/>
      <c r="E80" s="65"/>
      <c r="F80" s="65"/>
      <c r="G80" s="65"/>
      <c r="H80" s="3"/>
      <c r="I80" s="3"/>
      <c r="J80" s="3"/>
      <c r="K80" s="65"/>
      <c r="L80" s="65"/>
      <c r="M80" s="3"/>
      <c r="N80" s="3"/>
      <c r="O80" s="3"/>
      <c r="P80" s="3"/>
      <c r="Q80" s="65"/>
      <c r="R80" s="65"/>
    </row>
    <row r="81" spans="4:18" ht="21">
      <c r="D81" s="65"/>
      <c r="E81" s="65"/>
      <c r="F81" s="65"/>
      <c r="G81" s="65"/>
      <c r="H81" s="3"/>
      <c r="I81" s="3"/>
      <c r="J81" s="3"/>
      <c r="K81" s="65"/>
      <c r="L81" s="65"/>
      <c r="M81" s="3"/>
      <c r="N81" s="3"/>
      <c r="O81" s="3"/>
      <c r="P81" s="3"/>
      <c r="Q81" s="65"/>
      <c r="R81" s="65"/>
    </row>
    <row r="82" spans="4:18" ht="21">
      <c r="D82" s="65"/>
      <c r="E82" s="65"/>
      <c r="F82" s="65"/>
      <c r="G82" s="65"/>
      <c r="H82" s="3"/>
      <c r="I82" s="3"/>
      <c r="J82" s="3"/>
      <c r="K82" s="65"/>
      <c r="L82" s="65"/>
      <c r="M82" s="3"/>
      <c r="N82" s="3"/>
      <c r="O82" s="3"/>
      <c r="P82" s="3"/>
      <c r="Q82" s="65"/>
      <c r="R82" s="65"/>
    </row>
    <row r="83" spans="4:18" ht="21">
      <c r="D83" s="65"/>
      <c r="E83" s="65"/>
      <c r="F83" s="65"/>
      <c r="G83" s="65"/>
      <c r="H83" s="3"/>
      <c r="I83" s="3"/>
      <c r="J83" s="3"/>
      <c r="K83" s="65"/>
      <c r="L83" s="65"/>
      <c r="M83" s="3"/>
      <c r="N83" s="3"/>
      <c r="O83" s="3"/>
      <c r="P83" s="3"/>
      <c r="Q83" s="65"/>
      <c r="R83" s="65"/>
    </row>
    <row r="84" spans="4:18" ht="21">
      <c r="D84" s="65"/>
      <c r="E84" s="65"/>
      <c r="F84" s="65"/>
      <c r="G84" s="65"/>
      <c r="H84" s="3"/>
      <c r="I84" s="3"/>
      <c r="J84" s="3"/>
      <c r="K84" s="65"/>
      <c r="L84" s="65"/>
      <c r="M84" s="3"/>
      <c r="N84" s="3"/>
      <c r="O84" s="3"/>
      <c r="P84" s="3"/>
      <c r="Q84" s="65"/>
      <c r="R84" s="65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4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2021-08-30T06:52:36Z</dcterms:created>
  <dcterms:modified xsi:type="dcterms:W3CDTF">2021-08-30T06:53:08Z</dcterms:modified>
</cp:coreProperties>
</file>