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กระทรวง'!$B$6:$U$37</definedName>
    <definedName name="_xlnm.Print_Area" localSheetId="0">'2. กระทรวง'!$A$1:$T$36</definedName>
  </definedNames>
  <calcPr calcId="145621"/>
</workbook>
</file>

<file path=xl/calcChain.xml><?xml version="1.0" encoding="utf-8"?>
<calcChain xmlns="http://schemas.openxmlformats.org/spreadsheetml/2006/main">
  <c r="B35" i="1" l="1"/>
  <c r="B32" i="1"/>
  <c r="M29" i="1"/>
  <c r="N29" i="1" s="1"/>
  <c r="L29" i="1"/>
  <c r="K29" i="1"/>
  <c r="J29" i="1"/>
  <c r="I29" i="1"/>
  <c r="G29" i="1"/>
  <c r="H29" i="1" s="1"/>
  <c r="F29" i="1"/>
  <c r="R29" i="1" s="1"/>
  <c r="E29" i="1"/>
  <c r="Q29" i="1" s="1"/>
  <c r="D29" i="1"/>
  <c r="P29" i="1" s="1"/>
  <c r="C29" i="1"/>
  <c r="O29" i="1" s="1"/>
  <c r="B29" i="1"/>
  <c r="M28" i="1"/>
  <c r="N28" i="1" s="1"/>
  <c r="L28" i="1"/>
  <c r="K28" i="1"/>
  <c r="J28" i="1"/>
  <c r="I28" i="1"/>
  <c r="H28" i="1"/>
  <c r="G28" i="1"/>
  <c r="S28" i="1" s="1"/>
  <c r="F28" i="1"/>
  <c r="R28" i="1" s="1"/>
  <c r="E28" i="1"/>
  <c r="Q28" i="1" s="1"/>
  <c r="D28" i="1"/>
  <c r="P28" i="1" s="1"/>
  <c r="C28" i="1"/>
  <c r="O28" i="1" s="1"/>
  <c r="B28" i="1"/>
  <c r="M27" i="1"/>
  <c r="N27" i="1" s="1"/>
  <c r="L27" i="1"/>
  <c r="K27" i="1"/>
  <c r="J27" i="1"/>
  <c r="I27" i="1"/>
  <c r="G27" i="1"/>
  <c r="H27" i="1" s="1"/>
  <c r="F27" i="1"/>
  <c r="R27" i="1" s="1"/>
  <c r="E27" i="1"/>
  <c r="Q27" i="1" s="1"/>
  <c r="D27" i="1"/>
  <c r="P27" i="1" s="1"/>
  <c r="C27" i="1"/>
  <c r="O27" i="1" s="1"/>
  <c r="B27" i="1"/>
  <c r="N26" i="1"/>
  <c r="M26" i="1"/>
  <c r="L26" i="1"/>
  <c r="K26" i="1"/>
  <c r="J26" i="1"/>
  <c r="I26" i="1"/>
  <c r="G26" i="1"/>
  <c r="H26" i="1" s="1"/>
  <c r="F26" i="1"/>
  <c r="R26" i="1" s="1"/>
  <c r="E26" i="1"/>
  <c r="Q26" i="1" s="1"/>
  <c r="D26" i="1"/>
  <c r="P26" i="1" s="1"/>
  <c r="C26" i="1"/>
  <c r="O26" i="1" s="1"/>
  <c r="B26" i="1"/>
  <c r="M25" i="1"/>
  <c r="N25" i="1" s="1"/>
  <c r="L25" i="1"/>
  <c r="K25" i="1"/>
  <c r="J25" i="1"/>
  <c r="I25" i="1"/>
  <c r="G25" i="1"/>
  <c r="H25" i="1" s="1"/>
  <c r="F25" i="1"/>
  <c r="R25" i="1" s="1"/>
  <c r="E25" i="1"/>
  <c r="Q25" i="1" s="1"/>
  <c r="D25" i="1"/>
  <c r="P25" i="1" s="1"/>
  <c r="C25" i="1"/>
  <c r="O25" i="1" s="1"/>
  <c r="B25" i="1"/>
  <c r="M24" i="1"/>
  <c r="N24" i="1" s="1"/>
  <c r="L24" i="1"/>
  <c r="K24" i="1"/>
  <c r="J24" i="1"/>
  <c r="I24" i="1"/>
  <c r="H24" i="1"/>
  <c r="G24" i="1"/>
  <c r="S24" i="1" s="1"/>
  <c r="F24" i="1"/>
  <c r="R24" i="1" s="1"/>
  <c r="E24" i="1"/>
  <c r="Q24" i="1" s="1"/>
  <c r="D24" i="1"/>
  <c r="P24" i="1" s="1"/>
  <c r="C24" i="1"/>
  <c r="O24" i="1" s="1"/>
  <c r="B24" i="1"/>
  <c r="M23" i="1"/>
  <c r="N23" i="1" s="1"/>
  <c r="L23" i="1"/>
  <c r="K23" i="1"/>
  <c r="J23" i="1"/>
  <c r="I23" i="1"/>
  <c r="G23" i="1"/>
  <c r="H23" i="1" s="1"/>
  <c r="F23" i="1"/>
  <c r="R23" i="1" s="1"/>
  <c r="E23" i="1"/>
  <c r="Q23" i="1" s="1"/>
  <c r="D23" i="1"/>
  <c r="P23" i="1" s="1"/>
  <c r="C23" i="1"/>
  <c r="O23" i="1" s="1"/>
  <c r="B23" i="1"/>
  <c r="N22" i="1"/>
  <c r="M22" i="1"/>
  <c r="L22" i="1"/>
  <c r="K22" i="1"/>
  <c r="J22" i="1"/>
  <c r="I22" i="1"/>
  <c r="G22" i="1"/>
  <c r="H22" i="1" s="1"/>
  <c r="F22" i="1"/>
  <c r="R22" i="1" s="1"/>
  <c r="E22" i="1"/>
  <c r="Q22" i="1" s="1"/>
  <c r="D22" i="1"/>
  <c r="P22" i="1" s="1"/>
  <c r="C22" i="1"/>
  <c r="O22" i="1" s="1"/>
  <c r="B22" i="1"/>
  <c r="M21" i="1"/>
  <c r="N21" i="1" s="1"/>
  <c r="L21" i="1"/>
  <c r="K21" i="1"/>
  <c r="J21" i="1"/>
  <c r="I21" i="1"/>
  <c r="G21" i="1"/>
  <c r="H21" i="1" s="1"/>
  <c r="F21" i="1"/>
  <c r="R21" i="1" s="1"/>
  <c r="E21" i="1"/>
  <c r="Q21" i="1" s="1"/>
  <c r="D21" i="1"/>
  <c r="P21" i="1" s="1"/>
  <c r="C21" i="1"/>
  <c r="O21" i="1" s="1"/>
  <c r="B21" i="1"/>
  <c r="M20" i="1"/>
  <c r="N20" i="1" s="1"/>
  <c r="L20" i="1"/>
  <c r="K20" i="1"/>
  <c r="J20" i="1"/>
  <c r="I20" i="1"/>
  <c r="H20" i="1"/>
  <c r="G20" i="1"/>
  <c r="S20" i="1" s="1"/>
  <c r="F20" i="1"/>
  <c r="E20" i="1"/>
  <c r="Q20" i="1" s="1"/>
  <c r="D20" i="1"/>
  <c r="P20" i="1" s="1"/>
  <c r="C20" i="1"/>
  <c r="O20" i="1" s="1"/>
  <c r="B20" i="1"/>
  <c r="S19" i="1"/>
  <c r="O19" i="1"/>
  <c r="M19" i="1"/>
  <c r="N19" i="1" s="1"/>
  <c r="L19" i="1"/>
  <c r="K19" i="1"/>
  <c r="J19" i="1"/>
  <c r="I19" i="1"/>
  <c r="G19" i="1"/>
  <c r="F19" i="1"/>
  <c r="R19" i="1" s="1"/>
  <c r="E19" i="1"/>
  <c r="Q19" i="1" s="1"/>
  <c r="D19" i="1"/>
  <c r="P19" i="1" s="1"/>
  <c r="C19" i="1"/>
  <c r="B19" i="1"/>
  <c r="N18" i="1"/>
  <c r="M18" i="1"/>
  <c r="L18" i="1"/>
  <c r="K18" i="1"/>
  <c r="J18" i="1"/>
  <c r="I18" i="1"/>
  <c r="G18" i="1"/>
  <c r="H18" i="1" s="1"/>
  <c r="F18" i="1"/>
  <c r="R18" i="1" s="1"/>
  <c r="E18" i="1"/>
  <c r="Q18" i="1" s="1"/>
  <c r="D18" i="1"/>
  <c r="P18" i="1" s="1"/>
  <c r="C18" i="1"/>
  <c r="O18" i="1" s="1"/>
  <c r="B18" i="1"/>
  <c r="M17" i="1"/>
  <c r="L17" i="1"/>
  <c r="K17" i="1"/>
  <c r="J17" i="1"/>
  <c r="I17" i="1"/>
  <c r="G17" i="1"/>
  <c r="S17" i="1" s="1"/>
  <c r="F17" i="1"/>
  <c r="R17" i="1" s="1"/>
  <c r="E17" i="1"/>
  <c r="Q17" i="1" s="1"/>
  <c r="D17" i="1"/>
  <c r="P17" i="1" s="1"/>
  <c r="C17" i="1"/>
  <c r="H17" i="1" s="1"/>
  <c r="B17" i="1"/>
  <c r="M16" i="1"/>
  <c r="N16" i="1" s="1"/>
  <c r="L16" i="1"/>
  <c r="K16" i="1"/>
  <c r="J16" i="1"/>
  <c r="I16" i="1"/>
  <c r="H16" i="1"/>
  <c r="G16" i="1"/>
  <c r="S16" i="1" s="1"/>
  <c r="T16" i="1" s="1"/>
  <c r="F16" i="1"/>
  <c r="E16" i="1"/>
  <c r="Q16" i="1" s="1"/>
  <c r="D16" i="1"/>
  <c r="P16" i="1" s="1"/>
  <c r="C16" i="1"/>
  <c r="O16" i="1" s="1"/>
  <c r="B16" i="1"/>
  <c r="S15" i="1"/>
  <c r="O15" i="1"/>
  <c r="M15" i="1"/>
  <c r="L15" i="1"/>
  <c r="K15" i="1"/>
  <c r="J15" i="1"/>
  <c r="I15" i="1"/>
  <c r="N15" i="1" s="1"/>
  <c r="G15" i="1"/>
  <c r="F15" i="1"/>
  <c r="R15" i="1" s="1"/>
  <c r="E15" i="1"/>
  <c r="Q15" i="1" s="1"/>
  <c r="D15" i="1"/>
  <c r="P15" i="1" s="1"/>
  <c r="C15" i="1"/>
  <c r="B15" i="1"/>
  <c r="N14" i="1"/>
  <c r="M14" i="1"/>
  <c r="L14" i="1"/>
  <c r="K14" i="1"/>
  <c r="J14" i="1"/>
  <c r="I14" i="1"/>
  <c r="G14" i="1"/>
  <c r="H14" i="1" s="1"/>
  <c r="F14" i="1"/>
  <c r="R14" i="1" s="1"/>
  <c r="E14" i="1"/>
  <c r="Q14" i="1" s="1"/>
  <c r="D14" i="1"/>
  <c r="P14" i="1" s="1"/>
  <c r="C14" i="1"/>
  <c r="O14" i="1" s="1"/>
  <c r="B14" i="1"/>
  <c r="M13" i="1"/>
  <c r="L13" i="1"/>
  <c r="K13" i="1"/>
  <c r="J13" i="1"/>
  <c r="I13" i="1"/>
  <c r="H13" i="1"/>
  <c r="G13" i="1"/>
  <c r="S13" i="1" s="1"/>
  <c r="F13" i="1"/>
  <c r="R13" i="1" s="1"/>
  <c r="E13" i="1"/>
  <c r="Q13" i="1" s="1"/>
  <c r="D13" i="1"/>
  <c r="P13" i="1" s="1"/>
  <c r="C13" i="1"/>
  <c r="O13" i="1" s="1"/>
  <c r="B13" i="1"/>
  <c r="P12" i="1"/>
  <c r="M12" i="1"/>
  <c r="N12" i="1" s="1"/>
  <c r="L12" i="1"/>
  <c r="K12" i="1"/>
  <c r="J12" i="1"/>
  <c r="I12" i="1"/>
  <c r="H12" i="1"/>
  <c r="G12" i="1"/>
  <c r="S12" i="1" s="1"/>
  <c r="T12" i="1" s="1"/>
  <c r="F12" i="1"/>
  <c r="R12" i="1" s="1"/>
  <c r="E12" i="1"/>
  <c r="Q12" i="1" s="1"/>
  <c r="D12" i="1"/>
  <c r="C12" i="1"/>
  <c r="O12" i="1" s="1"/>
  <c r="B12" i="1"/>
  <c r="N11" i="1"/>
  <c r="M11" i="1"/>
  <c r="L11" i="1"/>
  <c r="K11" i="1"/>
  <c r="J11" i="1"/>
  <c r="I11" i="1"/>
  <c r="G11" i="1"/>
  <c r="F11" i="1"/>
  <c r="R11" i="1" s="1"/>
  <c r="E11" i="1"/>
  <c r="Q11" i="1" s="1"/>
  <c r="D11" i="1"/>
  <c r="P11" i="1" s="1"/>
  <c r="C11" i="1"/>
  <c r="O11" i="1" s="1"/>
  <c r="B11" i="1"/>
  <c r="N10" i="1"/>
  <c r="M10" i="1"/>
  <c r="L10" i="1"/>
  <c r="K10" i="1"/>
  <c r="J10" i="1"/>
  <c r="I10" i="1"/>
  <c r="G10" i="1"/>
  <c r="S10" i="1" s="1"/>
  <c r="F10" i="1"/>
  <c r="R10" i="1" s="1"/>
  <c r="E10" i="1"/>
  <c r="Q10" i="1" s="1"/>
  <c r="D10" i="1"/>
  <c r="P10" i="1" s="1"/>
  <c r="C10" i="1"/>
  <c r="O10" i="1" s="1"/>
  <c r="B10" i="1"/>
  <c r="M9" i="1"/>
  <c r="N9" i="1" s="1"/>
  <c r="L9" i="1"/>
  <c r="K9" i="1"/>
  <c r="J9" i="1"/>
  <c r="I9" i="1"/>
  <c r="H9" i="1"/>
  <c r="G9" i="1"/>
  <c r="F9" i="1"/>
  <c r="R9" i="1" s="1"/>
  <c r="E9" i="1"/>
  <c r="Q9" i="1" s="1"/>
  <c r="D9" i="1"/>
  <c r="P9" i="1" s="1"/>
  <c r="C9" i="1"/>
  <c r="B9" i="1"/>
  <c r="M8" i="1"/>
  <c r="N8" i="1" s="1"/>
  <c r="L8" i="1"/>
  <c r="K8" i="1"/>
  <c r="J8" i="1"/>
  <c r="I8" i="1"/>
  <c r="H8" i="1"/>
  <c r="G8" i="1"/>
  <c r="S8" i="1" s="1"/>
  <c r="T8" i="1" s="1"/>
  <c r="F8" i="1"/>
  <c r="E8" i="1"/>
  <c r="Q8" i="1" s="1"/>
  <c r="D8" i="1"/>
  <c r="P8" i="1" s="1"/>
  <c r="C8" i="1"/>
  <c r="O8" i="1" s="1"/>
  <c r="B8" i="1"/>
  <c r="O7" i="1"/>
  <c r="N7" i="1"/>
  <c r="M7" i="1"/>
  <c r="L7" i="1"/>
  <c r="K7" i="1"/>
  <c r="J7" i="1"/>
  <c r="I7" i="1"/>
  <c r="G7" i="1"/>
  <c r="F7" i="1"/>
  <c r="R7" i="1" s="1"/>
  <c r="E7" i="1"/>
  <c r="Q7" i="1" s="1"/>
  <c r="D7" i="1"/>
  <c r="P7" i="1" s="1"/>
  <c r="C7" i="1"/>
  <c r="B7" i="1"/>
  <c r="N6" i="1"/>
  <c r="M6" i="1"/>
  <c r="L6" i="1"/>
  <c r="K6" i="1"/>
  <c r="K30" i="1" s="1"/>
  <c r="J6" i="1"/>
  <c r="I6" i="1"/>
  <c r="G6" i="1"/>
  <c r="S6" i="1" s="1"/>
  <c r="F6" i="1"/>
  <c r="F30" i="1" s="1"/>
  <c r="E6" i="1"/>
  <c r="Q6" i="1" s="1"/>
  <c r="D6" i="1"/>
  <c r="P6" i="1" s="1"/>
  <c r="C6" i="1"/>
  <c r="O6" i="1" s="1"/>
  <c r="B6" i="1"/>
  <c r="A1" i="1"/>
  <c r="R6" i="1" l="1"/>
  <c r="H11" i="1"/>
  <c r="S11" i="1"/>
  <c r="T11" i="1" s="1"/>
  <c r="T13" i="1"/>
  <c r="T28" i="1"/>
  <c r="T6" i="1"/>
  <c r="L30" i="1"/>
  <c r="T19" i="1"/>
  <c r="P30" i="1"/>
  <c r="I30" i="1"/>
  <c r="M30" i="1"/>
  <c r="N30" i="1" s="1"/>
  <c r="H7" i="1"/>
  <c r="S7" i="1"/>
  <c r="T7" i="1" s="1"/>
  <c r="O9" i="1"/>
  <c r="O30" i="1" s="1"/>
  <c r="S9" i="1"/>
  <c r="T9" i="1" s="1"/>
  <c r="N13" i="1"/>
  <c r="H15" i="1"/>
  <c r="R16" i="1"/>
  <c r="N17" i="1"/>
  <c r="H19" i="1"/>
  <c r="R20" i="1"/>
  <c r="T24" i="1"/>
  <c r="T15" i="1"/>
  <c r="Q30" i="1"/>
  <c r="J30" i="1"/>
  <c r="R8" i="1"/>
  <c r="T10" i="1"/>
  <c r="T20" i="1"/>
  <c r="C30" i="1"/>
  <c r="G30" i="1"/>
  <c r="H30" i="1" s="1"/>
  <c r="D30" i="1"/>
  <c r="S23" i="1"/>
  <c r="T23" i="1" s="1"/>
  <c r="S27" i="1"/>
  <c r="T27" i="1" s="1"/>
  <c r="S14" i="1"/>
  <c r="T14" i="1" s="1"/>
  <c r="S18" i="1"/>
  <c r="T18" i="1" s="1"/>
  <c r="S22" i="1"/>
  <c r="T22" i="1" s="1"/>
  <c r="S26" i="1"/>
  <c r="T26" i="1" s="1"/>
  <c r="H6" i="1"/>
  <c r="H10" i="1"/>
  <c r="O17" i="1"/>
  <c r="T17" i="1" s="1"/>
  <c r="S21" i="1"/>
  <c r="T21" i="1" s="1"/>
  <c r="S25" i="1"/>
  <c r="T25" i="1" s="1"/>
  <c r="S29" i="1"/>
  <c r="T29" i="1" s="1"/>
  <c r="E30" i="1"/>
  <c r="R30" i="1" l="1"/>
  <c r="S30" i="1"/>
  <c r="T30" i="1" s="1"/>
</calcChain>
</file>

<file path=xl/sharedStrings.xml><?xml version="1.0" encoding="utf-8"?>
<sst xmlns="http://schemas.openxmlformats.org/spreadsheetml/2006/main" count="55" uniqueCount="43">
  <si>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</si>
  <si>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</si>
  <si>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</si>
  <si>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</si>
  <si>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</si>
  <si>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</si>
  <si>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</si>
  <si>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</si>
  <si>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</si>
  <si>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</si>
  <si>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PO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</si>
  <si>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</si>
  <si>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</si>
  <si>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</si>
  <si>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</si>
  <si>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18</t>
  </si>
  <si>
    <t>05</t>
  </si>
  <si>
    <t>27</t>
  </si>
  <si>
    <t>07</t>
  </si>
  <si>
    <t>12</t>
  </si>
  <si>
    <t>02</t>
  </si>
  <si>
    <t>09</t>
  </si>
  <si>
    <t>13</t>
  </si>
  <si>
    <t>22</t>
  </si>
  <si>
    <t>25</t>
  </si>
  <si>
    <t>11</t>
  </si>
  <si>
    <t>16</t>
  </si>
  <si>
    <t>01</t>
  </si>
  <si>
    <t>15</t>
  </si>
  <si>
    <t>21</t>
  </si>
  <si>
    <t>20</t>
  </si>
  <si>
    <t>03</t>
  </si>
  <si>
    <t>06</t>
  </si>
  <si>
    <t>04</t>
  </si>
  <si>
    <t>23</t>
  </si>
  <si>
    <t>17</t>
  </si>
  <si>
    <t>29</t>
  </si>
  <si>
    <t>28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</si>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</sst>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68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4"/>
      <name val="Cordia New"/>
      <family val="2"/>
    </font>
    <font>
      <sz val="11"/>
      <color indexed="62"/>
      <name val="Calibri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</borders>
  <cellStyleXfs count="783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4" borderId="17" applyNumberFormat="0" applyProtection="0">
      <alignment horizontal="left" vertical="center" indent="1"/>
    </xf>
    <xf numFmtId="0" fontId="11" fillId="0" borderId="0"/>
    <xf numFmtId="0" fontId="12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2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7" borderId="0" applyNumberFormat="0" applyBorder="0" applyAlignment="0" applyProtection="0"/>
    <xf numFmtId="0" fontId="12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10" borderId="0" applyNumberFormat="0" applyBorder="0" applyAlignment="0" applyProtection="0"/>
    <xf numFmtId="0" fontId="12" fillId="12" borderId="0" applyNumberFormat="0" applyBorder="0" applyAlignment="0" applyProtection="0"/>
    <xf numFmtId="0" fontId="4" fillId="13" borderId="0" applyNumberFormat="0" applyBorder="0" applyAlignment="0" applyProtection="0"/>
    <xf numFmtId="0" fontId="12" fillId="12" borderId="0" applyNumberFormat="0" applyBorder="0" applyAlignment="0" applyProtection="0"/>
    <xf numFmtId="0" fontId="4" fillId="13" borderId="0" applyNumberFormat="0" applyBorder="0" applyAlignment="0" applyProtection="0"/>
    <xf numFmtId="0" fontId="1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12" borderId="0" applyNumberFormat="0" applyBorder="0" applyAlignment="0" applyProtection="0"/>
    <xf numFmtId="0" fontId="4" fillId="13" borderId="0" applyNumberFormat="0" applyBorder="0" applyAlignment="0" applyProtection="0"/>
    <xf numFmtId="0" fontId="1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7" borderId="0" applyNumberFormat="0" applyBorder="0" applyAlignment="0" applyProtection="0"/>
    <xf numFmtId="0" fontId="12" fillId="9" borderId="0" applyNumberFormat="0" applyBorder="0" applyAlignment="0" applyProtection="0"/>
    <xf numFmtId="0" fontId="4" fillId="17" borderId="0" applyNumberFormat="0" applyBorder="0" applyAlignment="0" applyProtection="0"/>
    <xf numFmtId="0" fontId="12" fillId="9" borderId="0" applyNumberFormat="0" applyBorder="0" applyAlignment="0" applyProtection="0"/>
    <xf numFmtId="0" fontId="4" fillId="17" borderId="0" applyNumberFormat="0" applyBorder="0" applyAlignment="0" applyProtection="0"/>
    <xf numFmtId="0" fontId="12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9" borderId="0" applyNumberFormat="0" applyBorder="0" applyAlignment="0" applyProtection="0"/>
    <xf numFmtId="0" fontId="4" fillId="17" borderId="0" applyNumberFormat="0" applyBorder="0" applyAlignment="0" applyProtection="0"/>
    <xf numFmtId="0" fontId="12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9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" fillId="19" borderId="0" applyNumberFormat="0" applyBorder="0" applyAlignment="0" applyProtection="0"/>
    <xf numFmtId="0" fontId="12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8" borderId="0" applyNumberFormat="0" applyBorder="0" applyAlignment="0" applyProtection="0"/>
    <xf numFmtId="0" fontId="12" fillId="20" borderId="0" applyNumberFormat="0" applyBorder="0" applyAlignment="0" applyProtection="0"/>
    <xf numFmtId="0" fontId="4" fillId="21" borderId="0" applyNumberFormat="0" applyBorder="0" applyAlignment="0" applyProtection="0"/>
    <xf numFmtId="0" fontId="12" fillId="20" borderId="0" applyNumberFormat="0" applyBorder="0" applyAlignment="0" applyProtection="0"/>
    <xf numFmtId="0" fontId="4" fillId="21" borderId="0" applyNumberFormat="0" applyBorder="0" applyAlignment="0" applyProtection="0"/>
    <xf numFmtId="0" fontId="1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0" borderId="0" applyNumberFormat="0" applyBorder="0" applyAlignment="0" applyProtection="0"/>
    <xf numFmtId="0" fontId="4" fillId="21" borderId="0" applyNumberFormat="0" applyBorder="0" applyAlignment="0" applyProtection="0"/>
    <xf numFmtId="0" fontId="1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" fillId="20" borderId="0" applyNumberFormat="0" applyBorder="0" applyAlignment="0" applyProtection="0"/>
    <xf numFmtId="0" fontId="12" fillId="22" borderId="0" applyNumberFormat="0" applyBorder="0" applyAlignment="0" applyProtection="0"/>
    <xf numFmtId="0" fontId="4" fillId="13" borderId="0" applyNumberFormat="0" applyBorder="0" applyAlignment="0" applyProtection="0"/>
    <xf numFmtId="0" fontId="12" fillId="22" borderId="0" applyNumberFormat="0" applyBorder="0" applyAlignment="0" applyProtection="0"/>
    <xf numFmtId="0" fontId="4" fillId="13" borderId="0" applyNumberFormat="0" applyBorder="0" applyAlignment="0" applyProtection="0"/>
    <xf numFmtId="0" fontId="12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22" borderId="0" applyNumberFormat="0" applyBorder="0" applyAlignment="0" applyProtection="0"/>
    <xf numFmtId="0" fontId="4" fillId="13" borderId="0" applyNumberFormat="0" applyBorder="0" applyAlignment="0" applyProtection="0"/>
    <xf numFmtId="0" fontId="12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" fillId="22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" fillId="19" borderId="0" applyNumberFormat="0" applyBorder="0" applyAlignment="0" applyProtection="0"/>
    <xf numFmtId="0" fontId="12" fillId="17" borderId="0" applyNumberFormat="0" applyBorder="0" applyAlignment="0" applyProtection="0"/>
    <xf numFmtId="0" fontId="4" fillId="23" borderId="0" applyNumberFormat="0" applyBorder="0" applyAlignment="0" applyProtection="0"/>
    <xf numFmtId="0" fontId="12" fillId="17" borderId="0" applyNumberFormat="0" applyBorder="0" applyAlignment="0" applyProtection="0"/>
    <xf numFmtId="0" fontId="4" fillId="23" borderId="0" applyNumberFormat="0" applyBorder="0" applyAlignment="0" applyProtection="0"/>
    <xf numFmtId="0" fontId="12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2" fillId="17" borderId="0" applyNumberFormat="0" applyBorder="0" applyAlignment="0" applyProtection="0"/>
    <xf numFmtId="0" fontId="4" fillId="23" borderId="0" applyNumberFormat="0" applyBorder="0" applyAlignment="0" applyProtection="0"/>
    <xf numFmtId="0" fontId="12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24" borderId="0" applyNumberFormat="0" applyBorder="0" applyAlignment="0" applyProtection="0"/>
    <xf numFmtId="0" fontId="13" fillId="18" borderId="0" applyNumberFormat="0" applyBorder="0" applyAlignment="0" applyProtection="0"/>
    <xf numFmtId="0" fontId="14" fillId="24" borderId="0" applyNumberFormat="0" applyBorder="0" applyAlignment="0" applyProtection="0"/>
    <xf numFmtId="0" fontId="13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8" borderId="0" applyNumberFormat="0" applyBorder="0" applyAlignment="0" applyProtection="0"/>
    <xf numFmtId="0" fontId="14" fillId="24" borderId="0" applyNumberFormat="0" applyBorder="0" applyAlignment="0" applyProtection="0"/>
    <xf numFmtId="0" fontId="13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20" borderId="0" applyNumberFormat="0" applyBorder="0" applyAlignment="0" applyProtection="0"/>
    <xf numFmtId="0" fontId="13" fillId="22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18" borderId="0" applyNumberFormat="0" applyBorder="0" applyAlignment="0" applyProtection="0"/>
    <xf numFmtId="0" fontId="14" fillId="26" borderId="0" applyNumberFormat="0" applyBorder="0" applyAlignment="0" applyProtection="0"/>
    <xf numFmtId="0" fontId="13" fillId="18" borderId="0" applyNumberFormat="0" applyBorder="0" applyAlignment="0" applyProtection="0"/>
    <xf numFmtId="0" fontId="14" fillId="26" borderId="0" applyNumberFormat="0" applyBorder="0" applyAlignment="0" applyProtection="0"/>
    <xf numFmtId="0" fontId="13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18" borderId="0" applyNumberFormat="0" applyBorder="0" applyAlignment="0" applyProtection="0"/>
    <xf numFmtId="0" fontId="14" fillId="26" borderId="0" applyNumberFormat="0" applyBorder="0" applyAlignment="0" applyProtection="0"/>
    <xf numFmtId="0" fontId="13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26" borderId="0" applyNumberFormat="0" applyBorder="0" applyAlignment="0" applyProtection="0"/>
    <xf numFmtId="0" fontId="13" fillId="17" borderId="0" applyNumberFormat="0" applyBorder="0" applyAlignment="0" applyProtection="0"/>
    <xf numFmtId="0" fontId="14" fillId="27" borderId="0" applyNumberFormat="0" applyBorder="0" applyAlignment="0" applyProtection="0"/>
    <xf numFmtId="0" fontId="13" fillId="17" borderId="0" applyNumberFormat="0" applyBorder="0" applyAlignment="0" applyProtection="0"/>
    <xf numFmtId="0" fontId="14" fillId="27" borderId="0" applyNumberFormat="0" applyBorder="0" applyAlignment="0" applyProtection="0"/>
    <xf numFmtId="0" fontId="13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17" borderId="0" applyNumberFormat="0" applyBorder="0" applyAlignment="0" applyProtection="0"/>
    <xf numFmtId="0" fontId="14" fillId="27" borderId="0" applyNumberFormat="0" applyBorder="0" applyAlignment="0" applyProtection="0"/>
    <xf numFmtId="0" fontId="13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17" borderId="0" applyNumberFormat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4" fontId="16" fillId="28" borderId="17" applyNumberFormat="0" applyProtection="0">
      <alignment vertical="center"/>
    </xf>
    <xf numFmtId="4" fontId="17" fillId="28" borderId="17" applyNumberFormat="0" applyProtection="0">
      <alignment vertical="center"/>
    </xf>
    <xf numFmtId="4" fontId="16" fillId="28" borderId="17" applyNumberFormat="0" applyProtection="0">
      <alignment horizontal="left" vertical="center" indent="1"/>
    </xf>
    <xf numFmtId="4" fontId="16" fillId="28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4" fontId="16" fillId="29" borderId="17" applyNumberFormat="0" applyProtection="0">
      <alignment horizontal="right" vertical="center"/>
    </xf>
    <xf numFmtId="4" fontId="16" fillId="30" borderId="17" applyNumberFormat="0" applyProtection="0">
      <alignment horizontal="right" vertical="center"/>
    </xf>
    <xf numFmtId="4" fontId="16" fillId="31" borderId="17" applyNumberFormat="0" applyProtection="0">
      <alignment horizontal="right" vertical="center"/>
    </xf>
    <xf numFmtId="4" fontId="16" fillId="32" borderId="17" applyNumberFormat="0" applyProtection="0">
      <alignment horizontal="right" vertical="center"/>
    </xf>
    <xf numFmtId="4" fontId="16" fillId="33" borderId="17" applyNumberFormat="0" applyProtection="0">
      <alignment horizontal="right" vertical="center"/>
    </xf>
    <xf numFmtId="4" fontId="16" fillId="34" borderId="17" applyNumberFormat="0" applyProtection="0">
      <alignment horizontal="right" vertical="center"/>
    </xf>
    <xf numFmtId="4" fontId="16" fillId="35" borderId="17" applyNumberFormat="0" applyProtection="0">
      <alignment horizontal="right" vertical="center"/>
    </xf>
    <xf numFmtId="4" fontId="16" fillId="36" borderId="17" applyNumberFormat="0" applyProtection="0">
      <alignment horizontal="right" vertical="center"/>
    </xf>
    <xf numFmtId="4" fontId="16" fillId="37" borderId="17" applyNumberFormat="0" applyProtection="0">
      <alignment horizontal="right" vertical="center"/>
    </xf>
    <xf numFmtId="4" fontId="18" fillId="38" borderId="17" applyNumberFormat="0" applyProtection="0">
      <alignment horizontal="left" vertical="center" indent="1"/>
    </xf>
    <xf numFmtId="4" fontId="16" fillId="39" borderId="31" applyNumberFormat="0" applyProtection="0">
      <alignment horizontal="left" vertical="center" indent="1"/>
    </xf>
    <xf numFmtId="4" fontId="19" fillId="40" borderId="0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4" fontId="16" fillId="39" borderId="17" applyNumberFormat="0" applyProtection="0">
      <alignment horizontal="left" vertical="center" indent="1"/>
    </xf>
    <xf numFmtId="4" fontId="16" fillId="39" borderId="17" applyNumberFormat="0" applyProtection="0">
      <alignment horizontal="left" vertical="center" indent="1"/>
    </xf>
    <xf numFmtId="4" fontId="16" fillId="39" borderId="17" applyNumberFormat="0" applyProtection="0">
      <alignment horizontal="left" vertical="center" indent="1"/>
    </xf>
    <xf numFmtId="4" fontId="16" fillId="39" borderId="17" applyNumberFormat="0" applyProtection="0">
      <alignment horizontal="left" vertical="center" indent="1"/>
    </xf>
    <xf numFmtId="4" fontId="16" fillId="39" borderId="17" applyNumberFormat="0" applyProtection="0">
      <alignment horizontal="left" vertical="center" indent="1"/>
    </xf>
    <xf numFmtId="4" fontId="16" fillId="41" borderId="17" applyNumberFormat="0" applyProtection="0">
      <alignment horizontal="left" vertical="center" indent="1"/>
    </xf>
    <xf numFmtId="4" fontId="16" fillId="41" borderId="17" applyNumberFormat="0" applyProtection="0">
      <alignment horizontal="left" vertical="center" indent="1"/>
    </xf>
    <xf numFmtId="4" fontId="16" fillId="41" borderId="17" applyNumberFormat="0" applyProtection="0">
      <alignment horizontal="left" vertical="center" indent="1"/>
    </xf>
    <xf numFmtId="4" fontId="16" fillId="41" borderId="17" applyNumberFormat="0" applyProtection="0">
      <alignment horizontal="left" vertical="center" indent="1"/>
    </xf>
    <xf numFmtId="4" fontId="16" fillId="41" borderId="17" applyNumberFormat="0" applyProtection="0">
      <alignment horizontal="left" vertical="center" indent="1"/>
    </xf>
    <xf numFmtId="0" fontId="9" fillId="41" borderId="17" applyNumberFormat="0" applyProtection="0">
      <alignment horizontal="left" vertical="center" indent="1"/>
    </xf>
    <xf numFmtId="0" fontId="9" fillId="41" borderId="17" applyNumberFormat="0" applyProtection="0">
      <alignment horizontal="left" vertical="center" indent="1"/>
    </xf>
    <xf numFmtId="0" fontId="9" fillId="41" borderId="17" applyNumberFormat="0" applyProtection="0">
      <alignment horizontal="left" vertical="center" indent="1"/>
    </xf>
    <xf numFmtId="0" fontId="9" fillId="41" borderId="17" applyNumberFormat="0" applyProtection="0">
      <alignment horizontal="left" vertical="center" indent="1"/>
    </xf>
    <xf numFmtId="0" fontId="9" fillId="41" borderId="17" applyNumberFormat="0" applyProtection="0">
      <alignment horizontal="left" vertical="center" indent="1"/>
    </xf>
    <xf numFmtId="0" fontId="9" fillId="41" borderId="17" applyNumberFormat="0" applyProtection="0">
      <alignment horizontal="left" vertical="center" indent="1"/>
    </xf>
    <xf numFmtId="0" fontId="9" fillId="3" borderId="17" applyNumberFormat="0" applyProtection="0">
      <alignment horizontal="left" vertical="center" indent="1"/>
    </xf>
    <xf numFmtId="0" fontId="9" fillId="3" borderId="17" applyNumberFormat="0" applyProtection="0">
      <alignment horizontal="left" vertical="center" indent="1"/>
    </xf>
    <xf numFmtId="0" fontId="9" fillId="3" borderId="17" applyNumberFormat="0" applyProtection="0">
      <alignment horizontal="left" vertical="center" indent="1"/>
    </xf>
    <xf numFmtId="0" fontId="9" fillId="3" borderId="17" applyNumberFormat="0" applyProtection="0">
      <alignment horizontal="left" vertical="center" indent="1"/>
    </xf>
    <xf numFmtId="0" fontId="9" fillId="3" borderId="17" applyNumberFormat="0" applyProtection="0">
      <alignment horizontal="left" vertical="center" indent="1"/>
    </xf>
    <xf numFmtId="0" fontId="9" fillId="3" borderId="17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4" fontId="16" fillId="42" borderId="17" applyNumberFormat="0" applyProtection="0">
      <alignment vertical="center"/>
    </xf>
    <xf numFmtId="4" fontId="17" fillId="42" borderId="17" applyNumberFormat="0" applyProtection="0">
      <alignment vertical="center"/>
    </xf>
    <xf numFmtId="4" fontId="16" fillId="42" borderId="17" applyNumberFormat="0" applyProtection="0">
      <alignment horizontal="left" vertical="center" indent="1"/>
    </xf>
    <xf numFmtId="4" fontId="16" fillId="42" borderId="17" applyNumberFormat="0" applyProtection="0">
      <alignment horizontal="left" vertical="center" indent="1"/>
    </xf>
    <xf numFmtId="4" fontId="16" fillId="39" borderId="17" applyNumberFormat="0" applyProtection="0">
      <alignment horizontal="right" vertical="center"/>
    </xf>
    <xf numFmtId="4" fontId="17" fillId="39" borderId="17" applyNumberFormat="0" applyProtection="0">
      <alignment horizontal="right" vertical="center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center" indent="1"/>
    </xf>
    <xf numFmtId="0" fontId="20" fillId="0" borderId="0"/>
    <xf numFmtId="4" fontId="21" fillId="39" borderId="17" applyNumberFormat="0" applyProtection="0">
      <alignment horizontal="right" vertical="center"/>
    </xf>
    <xf numFmtId="0" fontId="22" fillId="12" borderId="32" applyNumberFormat="0" applyAlignment="0" applyProtection="0"/>
    <xf numFmtId="0" fontId="23" fillId="22" borderId="32" applyNumberFormat="0" applyAlignment="0" applyProtection="0"/>
    <xf numFmtId="0" fontId="22" fillId="12" borderId="32" applyNumberFormat="0" applyAlignment="0" applyProtection="0"/>
    <xf numFmtId="0" fontId="23" fillId="22" borderId="32" applyNumberFormat="0" applyAlignment="0" applyProtection="0"/>
    <xf numFmtId="0" fontId="22" fillId="12" borderId="32" applyNumberFormat="0" applyAlignment="0" applyProtection="0"/>
    <xf numFmtId="0" fontId="23" fillId="22" borderId="32" applyNumberFormat="0" applyAlignment="0" applyProtection="0"/>
    <xf numFmtId="0" fontId="23" fillId="22" borderId="32" applyNumberFormat="0" applyAlignment="0" applyProtection="0"/>
    <xf numFmtId="0" fontId="23" fillId="22" borderId="32" applyNumberFormat="0" applyAlignment="0" applyProtection="0"/>
    <xf numFmtId="0" fontId="22" fillId="12" borderId="32" applyNumberFormat="0" applyAlignment="0" applyProtection="0"/>
    <xf numFmtId="0" fontId="23" fillId="22" borderId="32" applyNumberFormat="0" applyAlignment="0" applyProtection="0"/>
    <xf numFmtId="0" fontId="22" fillId="12" borderId="32" applyNumberFormat="0" applyAlignment="0" applyProtection="0"/>
    <xf numFmtId="0" fontId="23" fillId="22" borderId="32" applyNumberFormat="0" applyAlignment="0" applyProtection="0"/>
    <xf numFmtId="0" fontId="23" fillId="22" borderId="32" applyNumberFormat="0" applyAlignment="0" applyProtection="0"/>
    <xf numFmtId="0" fontId="22" fillId="12" borderId="32" applyNumberFormat="0" applyAlignment="0" applyProtection="0"/>
    <xf numFmtId="0" fontId="22" fillId="12" borderId="32" applyNumberFormat="0" applyAlignment="0" applyProtection="0"/>
    <xf numFmtId="0" fontId="22" fillId="12" borderId="32" applyNumberFormat="0" applyAlignment="0" applyProtection="0"/>
    <xf numFmtId="0" fontId="24" fillId="14" borderId="3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33" applyNumberFormat="0" applyAlignment="0" applyProtection="0"/>
    <xf numFmtId="0" fontId="35" fillId="19" borderId="33" applyNumberFormat="0" applyAlignment="0" applyProtection="0"/>
    <xf numFmtId="0" fontId="34" fillId="19" borderId="33" applyNumberFormat="0" applyAlignment="0" applyProtection="0"/>
    <xf numFmtId="0" fontId="35" fillId="19" borderId="33" applyNumberFormat="0" applyAlignment="0" applyProtection="0"/>
    <xf numFmtId="0" fontId="34" fillId="19" borderId="33" applyNumberFormat="0" applyAlignment="0" applyProtection="0"/>
    <xf numFmtId="0" fontId="35" fillId="19" borderId="33" applyNumberFormat="0" applyAlignment="0" applyProtection="0"/>
    <xf numFmtId="0" fontId="35" fillId="19" borderId="33" applyNumberFormat="0" applyAlignment="0" applyProtection="0"/>
    <xf numFmtId="0" fontId="35" fillId="19" borderId="33" applyNumberFormat="0" applyAlignment="0" applyProtection="0"/>
    <xf numFmtId="0" fontId="34" fillId="19" borderId="33" applyNumberFormat="0" applyAlignment="0" applyProtection="0"/>
    <xf numFmtId="0" fontId="35" fillId="19" borderId="33" applyNumberFormat="0" applyAlignment="0" applyProtection="0"/>
    <xf numFmtId="0" fontId="34" fillId="19" borderId="33" applyNumberFormat="0" applyAlignment="0" applyProtection="0"/>
    <xf numFmtId="0" fontId="35" fillId="19" borderId="33" applyNumberFormat="0" applyAlignment="0" applyProtection="0"/>
    <xf numFmtId="0" fontId="35" fillId="19" borderId="33" applyNumberFormat="0" applyAlignment="0" applyProtection="0"/>
    <xf numFmtId="0" fontId="34" fillId="19" borderId="33" applyNumberFormat="0" applyAlignment="0" applyProtection="0"/>
    <xf numFmtId="0" fontId="34" fillId="19" borderId="33" applyNumberFormat="0" applyAlignment="0" applyProtection="0"/>
    <xf numFmtId="0" fontId="34" fillId="19" borderId="33" applyNumberFormat="0" applyAlignment="0" applyProtection="0"/>
    <xf numFmtId="0" fontId="36" fillId="43" borderId="33" applyNumberFormat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44" borderId="0" applyNumberFormat="0" applyBorder="0" applyAlignment="0" applyProtection="0"/>
    <xf numFmtId="0" fontId="41" fillId="11" borderId="0" applyNumberFormat="0" applyBorder="0" applyAlignment="0" applyProtection="0"/>
    <xf numFmtId="0" fontId="40" fillId="44" borderId="0" applyNumberFormat="0" applyBorder="0" applyAlignment="0" applyProtection="0"/>
    <xf numFmtId="0" fontId="41" fillId="11" borderId="0" applyNumberFormat="0" applyBorder="0" applyAlignment="0" applyProtection="0"/>
    <xf numFmtId="0" fontId="40" fillId="4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44" borderId="0" applyNumberFormat="0" applyBorder="0" applyAlignment="0" applyProtection="0"/>
    <xf numFmtId="0" fontId="41" fillId="11" borderId="0" applyNumberFormat="0" applyBorder="0" applyAlignment="0" applyProtection="0"/>
    <xf numFmtId="0" fontId="40" fillId="4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2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4" fillId="17" borderId="32" applyNumberFormat="0" applyAlignment="0" applyProtection="0"/>
    <xf numFmtId="0" fontId="45" fillId="17" borderId="32" applyNumberFormat="0" applyAlignment="0" applyProtection="0"/>
    <xf numFmtId="0" fontId="44" fillId="17" borderId="32" applyNumberFormat="0" applyAlignment="0" applyProtection="0"/>
    <xf numFmtId="0" fontId="45" fillId="17" borderId="32" applyNumberFormat="0" applyAlignment="0" applyProtection="0"/>
    <xf numFmtId="0" fontId="44" fillId="17" borderId="32" applyNumberFormat="0" applyAlignment="0" applyProtection="0"/>
    <xf numFmtId="0" fontId="45" fillId="17" borderId="32" applyNumberFormat="0" applyAlignment="0" applyProtection="0"/>
    <xf numFmtId="0" fontId="45" fillId="17" borderId="32" applyNumberFormat="0" applyAlignment="0" applyProtection="0"/>
    <xf numFmtId="0" fontId="45" fillId="17" borderId="32" applyNumberFormat="0" applyAlignment="0" applyProtection="0"/>
    <xf numFmtId="0" fontId="44" fillId="17" borderId="32" applyNumberFormat="0" applyAlignment="0" applyProtection="0"/>
    <xf numFmtId="0" fontId="45" fillId="17" borderId="32" applyNumberFormat="0" applyAlignment="0" applyProtection="0"/>
    <xf numFmtId="0" fontId="44" fillId="17" borderId="32" applyNumberFormat="0" applyAlignment="0" applyProtection="0"/>
    <xf numFmtId="0" fontId="45" fillId="17" borderId="32" applyNumberFormat="0" applyAlignment="0" applyProtection="0"/>
    <xf numFmtId="0" fontId="45" fillId="17" borderId="32" applyNumberFormat="0" applyAlignment="0" applyProtection="0"/>
    <xf numFmtId="0" fontId="44" fillId="17" borderId="32" applyNumberFormat="0" applyAlignment="0" applyProtection="0"/>
    <xf numFmtId="0" fontId="44" fillId="17" borderId="32" applyNumberFormat="0" applyAlignment="0" applyProtection="0"/>
    <xf numFmtId="0" fontId="44" fillId="17" borderId="32" applyNumberFormat="0" applyAlignment="0" applyProtection="0"/>
    <xf numFmtId="0" fontId="46" fillId="17" borderId="32" applyNumberFormat="0" applyAlignment="0" applyProtection="0"/>
    <xf numFmtId="0" fontId="47" fillId="17" borderId="0" applyNumberFormat="0" applyBorder="0" applyAlignment="0" applyProtection="0"/>
    <xf numFmtId="0" fontId="48" fillId="45" borderId="0" applyNumberFormat="0" applyBorder="0" applyAlignment="0" applyProtection="0"/>
    <xf numFmtId="0" fontId="47" fillId="17" borderId="0" applyNumberFormat="0" applyBorder="0" applyAlignment="0" applyProtection="0"/>
    <xf numFmtId="0" fontId="48" fillId="45" borderId="0" applyNumberFormat="0" applyBorder="0" applyAlignment="0" applyProtection="0"/>
    <xf numFmtId="0" fontId="47" fillId="17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17" borderId="0" applyNumberFormat="0" applyBorder="0" applyAlignment="0" applyProtection="0"/>
    <xf numFmtId="0" fontId="48" fillId="45" borderId="0" applyNumberFormat="0" applyBorder="0" applyAlignment="0" applyProtection="0"/>
    <xf numFmtId="0" fontId="47" fillId="17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9" fillId="45" borderId="0" applyNumberFormat="0" applyBorder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52" fillId="0" borderId="36" applyNumberFormat="0" applyFill="0" applyAlignment="0" applyProtection="0"/>
    <xf numFmtId="0" fontId="53" fillId="13" borderId="0" applyNumberFormat="0" applyBorder="0" applyAlignment="0" applyProtection="0"/>
    <xf numFmtId="0" fontId="54" fillId="9" borderId="0" applyNumberFormat="0" applyBorder="0" applyAlignment="0" applyProtection="0"/>
    <xf numFmtId="0" fontId="53" fillId="13" borderId="0" applyNumberFormat="0" applyBorder="0" applyAlignment="0" applyProtection="0"/>
    <xf numFmtId="0" fontId="54" fillId="9" borderId="0" applyNumberFormat="0" applyBorder="0" applyAlignment="0" applyProtection="0"/>
    <xf numFmtId="0" fontId="53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3" borderId="0" applyNumberFormat="0" applyBorder="0" applyAlignment="0" applyProtection="0"/>
    <xf numFmtId="0" fontId="54" fillId="9" borderId="0" applyNumberFormat="0" applyBorder="0" applyAlignment="0" applyProtection="0"/>
    <xf numFmtId="0" fontId="53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5" fillId="13" borderId="0" applyNumberFormat="0" applyBorder="0" applyAlignment="0" applyProtection="0"/>
    <xf numFmtId="0" fontId="13" fillId="26" borderId="0" applyNumberFormat="0" applyBorder="0" applyAlignment="0" applyProtection="0"/>
    <xf numFmtId="0" fontId="14" fillId="46" borderId="0" applyNumberFormat="0" applyBorder="0" applyAlignment="0" applyProtection="0"/>
    <xf numFmtId="0" fontId="13" fillId="26" borderId="0" applyNumberFormat="0" applyBorder="0" applyAlignment="0" applyProtection="0"/>
    <xf numFmtId="0" fontId="14" fillId="46" borderId="0" applyNumberFormat="0" applyBorder="0" applyAlignment="0" applyProtection="0"/>
    <xf numFmtId="0" fontId="13" fillId="2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26" borderId="0" applyNumberFormat="0" applyBorder="0" applyAlignment="0" applyProtection="0"/>
    <xf numFmtId="0" fontId="14" fillId="46" borderId="0" applyNumberFormat="0" applyBorder="0" applyAlignment="0" applyProtection="0"/>
    <xf numFmtId="0" fontId="13" fillId="2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47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20" borderId="0" applyNumberFormat="0" applyBorder="0" applyAlignment="0" applyProtection="0"/>
    <xf numFmtId="0" fontId="13" fillId="43" borderId="0" applyNumberFormat="0" applyBorder="0" applyAlignment="0" applyProtection="0"/>
    <xf numFmtId="0" fontId="14" fillId="25" borderId="0" applyNumberFormat="0" applyBorder="0" applyAlignment="0" applyProtection="0"/>
    <xf numFmtId="0" fontId="13" fillId="43" borderId="0" applyNumberFormat="0" applyBorder="0" applyAlignment="0" applyProtection="0"/>
    <xf numFmtId="0" fontId="14" fillId="25" borderId="0" applyNumberFormat="0" applyBorder="0" applyAlignment="0" applyProtection="0"/>
    <xf numFmtId="0" fontId="13" fillId="4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43" borderId="0" applyNumberFormat="0" applyBorder="0" applyAlignment="0" applyProtection="0"/>
    <xf numFmtId="0" fontId="14" fillId="25" borderId="0" applyNumberFormat="0" applyBorder="0" applyAlignment="0" applyProtection="0"/>
    <xf numFmtId="0" fontId="13" fillId="4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18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3" borderId="0" applyNumberFormat="0" applyBorder="0" applyAlignment="0" applyProtection="0"/>
    <xf numFmtId="0" fontId="14" fillId="48" borderId="0" applyNumberFormat="0" applyBorder="0" applyAlignment="0" applyProtection="0"/>
    <xf numFmtId="0" fontId="13" fillId="23" borderId="0" applyNumberFormat="0" applyBorder="0" applyAlignment="0" applyProtection="0"/>
    <xf numFmtId="0" fontId="14" fillId="48" borderId="0" applyNumberFormat="0" applyBorder="0" applyAlignment="0" applyProtection="0"/>
    <xf numFmtId="0" fontId="13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23" borderId="0" applyNumberFormat="0" applyBorder="0" applyAlignment="0" applyProtection="0"/>
    <xf numFmtId="0" fontId="14" fillId="48" borderId="0" applyNumberFormat="0" applyBorder="0" applyAlignment="0" applyProtection="0"/>
    <xf numFmtId="0" fontId="13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12" borderId="17" applyNumberFormat="0" applyAlignment="0" applyProtection="0"/>
    <xf numFmtId="0" fontId="57" fillId="22" borderId="17" applyNumberFormat="0" applyAlignment="0" applyProtection="0"/>
    <xf numFmtId="0" fontId="56" fillId="12" borderId="17" applyNumberFormat="0" applyAlignment="0" applyProtection="0"/>
    <xf numFmtId="0" fontId="57" fillId="22" borderId="17" applyNumberFormat="0" applyAlignment="0" applyProtection="0"/>
    <xf numFmtId="0" fontId="56" fillId="12" borderId="17" applyNumberFormat="0" applyAlignment="0" applyProtection="0"/>
    <xf numFmtId="0" fontId="57" fillId="22" borderId="17" applyNumberFormat="0" applyAlignment="0" applyProtection="0"/>
    <xf numFmtId="0" fontId="57" fillId="22" borderId="17" applyNumberFormat="0" applyAlignment="0" applyProtection="0"/>
    <xf numFmtId="0" fontId="57" fillId="22" borderId="17" applyNumberFormat="0" applyAlignment="0" applyProtection="0"/>
    <xf numFmtId="0" fontId="56" fillId="12" borderId="17" applyNumberFormat="0" applyAlignment="0" applyProtection="0"/>
    <xf numFmtId="0" fontId="57" fillId="22" borderId="17" applyNumberFormat="0" applyAlignment="0" applyProtection="0"/>
    <xf numFmtId="0" fontId="56" fillId="12" borderId="17" applyNumberFormat="0" applyAlignment="0" applyProtection="0"/>
    <xf numFmtId="0" fontId="57" fillId="22" borderId="17" applyNumberFormat="0" applyAlignment="0" applyProtection="0"/>
    <xf numFmtId="0" fontId="57" fillId="2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8" fillId="14" borderId="17" applyNumberFormat="0" applyAlignment="0" applyProtection="0"/>
    <xf numFmtId="0" fontId="9" fillId="10" borderId="38" applyNumberFormat="0" applyFont="0" applyAlignment="0" applyProtection="0"/>
    <xf numFmtId="0" fontId="4" fillId="10" borderId="38" applyNumberFormat="0" applyFont="0" applyAlignment="0" applyProtection="0"/>
    <xf numFmtId="0" fontId="9" fillId="10" borderId="38" applyNumberFormat="0" applyFont="0" applyAlignment="0" applyProtection="0"/>
    <xf numFmtId="0" fontId="4" fillId="10" borderId="38" applyNumberFormat="0" applyFont="0" applyAlignment="0" applyProtection="0"/>
    <xf numFmtId="0" fontId="9" fillId="10" borderId="38" applyNumberFormat="0" applyFont="0" applyAlignment="0" applyProtection="0"/>
    <xf numFmtId="0" fontId="4" fillId="10" borderId="38" applyNumberFormat="0" applyFont="0" applyAlignment="0" applyProtection="0"/>
    <xf numFmtId="0" fontId="4" fillId="10" borderId="38" applyNumberFormat="0" applyFont="0" applyAlignment="0" applyProtection="0"/>
    <xf numFmtId="0" fontId="4" fillId="10" borderId="38" applyNumberFormat="0" applyFont="0" applyAlignment="0" applyProtection="0"/>
    <xf numFmtId="0" fontId="9" fillId="10" borderId="38" applyNumberFormat="0" applyFont="0" applyAlignment="0" applyProtection="0"/>
    <xf numFmtId="0" fontId="4" fillId="10" borderId="38" applyNumberFormat="0" applyFont="0" applyAlignment="0" applyProtection="0"/>
    <xf numFmtId="0" fontId="9" fillId="10" borderId="38" applyNumberFormat="0" applyFont="0" applyAlignment="0" applyProtection="0"/>
    <xf numFmtId="0" fontId="4" fillId="10" borderId="38" applyNumberFormat="0" applyFont="0" applyAlignment="0" applyProtection="0"/>
    <xf numFmtId="0" fontId="4" fillId="10" borderId="38" applyNumberFormat="0" applyFont="0" applyAlignment="0" applyProtection="0"/>
    <xf numFmtId="0" fontId="9" fillId="10" borderId="38" applyNumberFormat="0" applyFont="0" applyAlignment="0" applyProtection="0"/>
    <xf numFmtId="0" fontId="9" fillId="10" borderId="38" applyNumberFormat="0" applyFont="0" applyAlignment="0" applyProtection="0"/>
    <xf numFmtId="0" fontId="9" fillId="10" borderId="38" applyNumberFormat="0" applyFont="0" applyAlignment="0" applyProtection="0"/>
    <xf numFmtId="0" fontId="9" fillId="10" borderId="32" applyNumberFormat="0" applyFont="0" applyAlignment="0" applyProtection="0"/>
    <xf numFmtId="0" fontId="59" fillId="0" borderId="39" applyNumberFormat="0" applyFill="0" applyAlignment="0" applyProtection="0"/>
    <xf numFmtId="0" fontId="60" fillId="0" borderId="40" applyNumberFormat="0" applyFill="0" applyAlignment="0" applyProtection="0"/>
    <xf numFmtId="0" fontId="59" fillId="0" borderId="39" applyNumberFormat="0" applyFill="0" applyAlignment="0" applyProtection="0"/>
    <xf numFmtId="0" fontId="60" fillId="0" borderId="40" applyNumberFormat="0" applyFill="0" applyAlignment="0" applyProtection="0"/>
    <xf numFmtId="0" fontId="59" fillId="0" borderId="39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59" fillId="0" borderId="39" applyNumberFormat="0" applyFill="0" applyAlignment="0" applyProtection="0"/>
    <xf numFmtId="0" fontId="60" fillId="0" borderId="40" applyNumberFormat="0" applyFill="0" applyAlignment="0" applyProtection="0"/>
    <xf numFmtId="0" fontId="59" fillId="0" borderId="39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61" fillId="0" borderId="39" applyNumberFormat="0" applyFill="0" applyAlignment="0" applyProtection="0"/>
    <xf numFmtId="0" fontId="62" fillId="0" borderId="41" applyNumberFormat="0" applyFill="0" applyAlignment="0" applyProtection="0"/>
    <xf numFmtId="0" fontId="63" fillId="0" borderId="42" applyNumberFormat="0" applyFill="0" applyAlignment="0" applyProtection="0"/>
    <xf numFmtId="0" fontId="62" fillId="0" borderId="41" applyNumberFormat="0" applyFill="0" applyAlignment="0" applyProtection="0"/>
    <xf numFmtId="0" fontId="63" fillId="0" borderId="42" applyNumberFormat="0" applyFill="0" applyAlignment="0" applyProtection="0"/>
    <xf numFmtId="0" fontId="62" fillId="0" borderId="41" applyNumberFormat="0" applyFill="0" applyAlignment="0" applyProtection="0"/>
    <xf numFmtId="0" fontId="63" fillId="0" borderId="42" applyNumberFormat="0" applyFill="0" applyAlignment="0" applyProtection="0"/>
    <xf numFmtId="0" fontId="63" fillId="0" borderId="42" applyNumberFormat="0" applyFill="0" applyAlignment="0" applyProtection="0"/>
    <xf numFmtId="0" fontId="63" fillId="0" borderId="42" applyNumberFormat="0" applyFill="0" applyAlignment="0" applyProtection="0"/>
    <xf numFmtId="0" fontId="62" fillId="0" borderId="41" applyNumberFormat="0" applyFill="0" applyAlignment="0" applyProtection="0"/>
    <xf numFmtId="0" fontId="63" fillId="0" borderId="42" applyNumberFormat="0" applyFill="0" applyAlignment="0" applyProtection="0"/>
    <xf numFmtId="0" fontId="62" fillId="0" borderId="41" applyNumberFormat="0" applyFill="0" applyAlignment="0" applyProtection="0"/>
    <xf numFmtId="0" fontId="63" fillId="0" borderId="42" applyNumberFormat="0" applyFill="0" applyAlignment="0" applyProtection="0"/>
    <xf numFmtId="0" fontId="63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4" fillId="0" borderId="43" applyNumberFormat="0" applyFill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6" fillId="0" borderId="45" applyNumberFormat="0" applyFill="0" applyAlignment="0" applyProtection="0"/>
    <xf numFmtId="0" fontId="66" fillId="0" borderId="45" applyNumberFormat="0" applyFill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6" fillId="0" borderId="45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7" fillId="0" borderId="4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3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4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3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4" borderId="17" xfId="4" quotePrefix="1" applyNumberFormat="1">
      <alignment horizontal="left" vertical="center" indent="1"/>
    </xf>
    <xf numFmtId="43" fontId="7" fillId="5" borderId="25" xfId="3" applyFont="1" applyFill="1" applyBorder="1" applyAlignment="1">
      <alignment horizontal="center" vertical="center"/>
    </xf>
    <xf numFmtId="43" fontId="7" fillId="5" borderId="26" xfId="3" applyFont="1" applyFill="1" applyBorder="1" applyAlignment="1">
      <alignment horizontal="center" vertical="center"/>
    </xf>
    <xf numFmtId="43" fontId="7" fillId="5" borderId="25" xfId="3" applyNumberFormat="1" applyFont="1" applyFill="1" applyBorder="1" applyAlignment="1">
      <alignment vertical="center"/>
    </xf>
    <xf numFmtId="43" fontId="7" fillId="5" borderId="27" xfId="3" applyNumberFormat="1" applyFont="1" applyFill="1" applyBorder="1" applyAlignment="1">
      <alignment vertical="center"/>
    </xf>
    <xf numFmtId="43" fontId="7" fillId="5" borderId="28" xfId="3" applyFont="1" applyFill="1" applyBorder="1" applyAlignment="1">
      <alignment horizontal="right" vertical="center"/>
    </xf>
    <xf numFmtId="43" fontId="7" fillId="5" borderId="27" xfId="3" applyFont="1" applyFill="1" applyBorder="1" applyAlignment="1">
      <alignment vertical="center"/>
    </xf>
    <xf numFmtId="43" fontId="7" fillId="5" borderId="29" xfId="3" applyNumberFormat="1" applyFont="1" applyFill="1" applyBorder="1" applyAlignment="1">
      <alignment vertical="center"/>
    </xf>
    <xf numFmtId="43" fontId="7" fillId="5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783">
    <cellStyle name="20% - ส่วนที่ถูกเน้น1" xfId="6"/>
    <cellStyle name="20% - ส่วนที่ถูกเน้น1 2" xfId="7"/>
    <cellStyle name="20% - ส่วนที่ถูกเน้น1 2 2" xfId="8"/>
    <cellStyle name="20% - ส่วนที่ถูกเน้น1 2 2 2" xfId="9"/>
    <cellStyle name="20% - ส่วนที่ถูกเน้น1 2 2 2 2" xfId="10"/>
    <cellStyle name="20% - ส่วนที่ถูกเน้น1 2 2 2 2 2" xfId="11"/>
    <cellStyle name="20% - ส่วนที่ถูกเน้น1 2 2 2 3" xfId="12"/>
    <cellStyle name="20% - ส่วนที่ถูกเน้น1 2 2 3" xfId="13"/>
    <cellStyle name="20% - ส่วนที่ถูกเน้น1 2 2 3 2" xfId="14"/>
    <cellStyle name="20% - ส่วนที่ถูกเน้น1 2 3" xfId="15"/>
    <cellStyle name="20% - ส่วนที่ถูกเน้น1 2 4" xfId="16"/>
    <cellStyle name="20% - ส่วนที่ถูกเน้น1 2 4 2" xfId="17"/>
    <cellStyle name="20% - ส่วนที่ถูกเน้น1 2 5" xfId="18"/>
    <cellStyle name="20% - ส่วนที่ถูกเน้น1 3" xfId="19"/>
    <cellStyle name="20% - ส่วนที่ถูกเน้น1 4" xfId="20"/>
    <cellStyle name="20% - ส่วนที่ถูกเน้น1 5" xfId="21"/>
    <cellStyle name="20% - ส่วนที่ถูกเน้น1_BEx7" xfId="22"/>
    <cellStyle name="20% - ส่วนที่ถูกเน้น2" xfId="23"/>
    <cellStyle name="20% - ส่วนที่ถูกเน้น2 2" xfId="24"/>
    <cellStyle name="20% - ส่วนที่ถูกเน้น2 2 2" xfId="25"/>
    <cellStyle name="20% - ส่วนที่ถูกเน้น2 2 2 2" xfId="26"/>
    <cellStyle name="20% - ส่วนที่ถูกเน้น2 2 2 2 2" xfId="27"/>
    <cellStyle name="20% - ส่วนที่ถูกเน้น2 2 2 2 2 2" xfId="28"/>
    <cellStyle name="20% - ส่วนที่ถูกเน้น2 2 2 2 3" xfId="29"/>
    <cellStyle name="20% - ส่วนที่ถูกเน้น2 2 2 3" xfId="30"/>
    <cellStyle name="20% - ส่วนที่ถูกเน้น2 2 2 3 2" xfId="31"/>
    <cellStyle name="20% - ส่วนที่ถูกเน้น2 2 3" xfId="32"/>
    <cellStyle name="20% - ส่วนที่ถูกเน้น2 2 4" xfId="33"/>
    <cellStyle name="20% - ส่วนที่ถูกเน้น2 2 4 2" xfId="34"/>
    <cellStyle name="20% - ส่วนที่ถูกเน้น2 2 5" xfId="35"/>
    <cellStyle name="20% - ส่วนที่ถูกเน้น2 3" xfId="36"/>
    <cellStyle name="20% - ส่วนที่ถูกเน้น2 4" xfId="37"/>
    <cellStyle name="20% - ส่วนที่ถูกเน้น2 5" xfId="38"/>
    <cellStyle name="20% - ส่วนที่ถูกเน้น2_BEx7" xfId="39"/>
    <cellStyle name="20% - ส่วนที่ถูกเน้น3" xfId="40"/>
    <cellStyle name="20% - ส่วนที่ถูกเน้น3 2" xfId="41"/>
    <cellStyle name="20% - ส่วนที่ถูกเน้น3 2 2" xfId="42"/>
    <cellStyle name="20% - ส่วนที่ถูกเน้น3 2 2 2" xfId="43"/>
    <cellStyle name="20% - ส่วนที่ถูกเน้น3 2 2 2 2" xfId="44"/>
    <cellStyle name="20% - ส่วนที่ถูกเน้น3 2 2 2 2 2" xfId="45"/>
    <cellStyle name="20% - ส่วนที่ถูกเน้น3 2 2 2 3" xfId="46"/>
    <cellStyle name="20% - ส่วนที่ถูกเน้น3 2 2 3" xfId="47"/>
    <cellStyle name="20% - ส่วนที่ถูกเน้น3 2 2 3 2" xfId="48"/>
    <cellStyle name="20% - ส่วนที่ถูกเน้น3 2 3" xfId="49"/>
    <cellStyle name="20% - ส่วนที่ถูกเน้น3 2 4" xfId="50"/>
    <cellStyle name="20% - ส่วนที่ถูกเน้น3 2 4 2" xfId="51"/>
    <cellStyle name="20% - ส่วนที่ถูกเน้น3 2 5" xfId="52"/>
    <cellStyle name="20% - ส่วนที่ถูกเน้น3 3" xfId="53"/>
    <cellStyle name="20% - ส่วนที่ถูกเน้น3 4" xfId="54"/>
    <cellStyle name="20% - ส่วนที่ถูกเน้น3 5" xfId="55"/>
    <cellStyle name="20% - ส่วนที่ถูกเน้น3_BEx7" xfId="56"/>
    <cellStyle name="20% - ส่วนที่ถูกเน้น4" xfId="57"/>
    <cellStyle name="20% - ส่วนที่ถูกเน้น4 2" xfId="58"/>
    <cellStyle name="20% - ส่วนที่ถูกเน้น4 2 2" xfId="59"/>
    <cellStyle name="20% - ส่วนที่ถูกเน้น4 2 2 2" xfId="60"/>
    <cellStyle name="20% - ส่วนที่ถูกเน้น4 2 2 2 2" xfId="61"/>
    <cellStyle name="20% - ส่วนที่ถูกเน้น4 2 2 2 2 2" xfId="62"/>
    <cellStyle name="20% - ส่วนที่ถูกเน้น4 2 2 2 3" xfId="63"/>
    <cellStyle name="20% - ส่วนที่ถูกเน้น4 2 2 3" xfId="64"/>
    <cellStyle name="20% - ส่วนที่ถูกเน้น4 2 2 3 2" xfId="65"/>
    <cellStyle name="20% - ส่วนที่ถูกเน้น4 2 3" xfId="66"/>
    <cellStyle name="20% - ส่วนที่ถูกเน้น4 2 4" xfId="67"/>
    <cellStyle name="20% - ส่วนที่ถูกเน้น4 2 4 2" xfId="68"/>
    <cellStyle name="20% - ส่วนที่ถูกเน้น4 2 5" xfId="69"/>
    <cellStyle name="20% - ส่วนที่ถูกเน้น4 3" xfId="70"/>
    <cellStyle name="20% - ส่วนที่ถูกเน้น4 4" xfId="71"/>
    <cellStyle name="20% - ส่วนที่ถูกเน้น4 5" xfId="72"/>
    <cellStyle name="20% - ส่วนที่ถูกเน้น4_BEx7" xfId="73"/>
    <cellStyle name="20% - ส่วนที่ถูกเน้น5" xfId="74"/>
    <cellStyle name="20% - ส่วนที่ถูกเน้น5 2" xfId="75"/>
    <cellStyle name="20% - ส่วนที่ถูกเน้น5 2 2" xfId="76"/>
    <cellStyle name="20% - ส่วนที่ถูกเน้น5 2 2 2" xfId="77"/>
    <cellStyle name="20% - ส่วนที่ถูกเน้น5 2 2 2 2" xfId="78"/>
    <cellStyle name="20% - ส่วนที่ถูกเน้น5 2 2 2 2 2" xfId="79"/>
    <cellStyle name="20% - ส่วนที่ถูกเน้น5 2 2 2 3" xfId="80"/>
    <cellStyle name="20% - ส่วนที่ถูกเน้น5 2 2 3" xfId="81"/>
    <cellStyle name="20% - ส่วนที่ถูกเน้น5 2 2 3 2" xfId="82"/>
    <cellStyle name="20% - ส่วนที่ถูกเน้น5 2 3" xfId="83"/>
    <cellStyle name="20% - ส่วนที่ถูกเน้น5 2 4" xfId="84"/>
    <cellStyle name="20% - ส่วนที่ถูกเน้น5 2 4 2" xfId="85"/>
    <cellStyle name="20% - ส่วนที่ถูกเน้น5 2 5" xfId="86"/>
    <cellStyle name="20% - ส่วนที่ถูกเน้น5 3" xfId="87"/>
    <cellStyle name="20% - ส่วนที่ถูกเน้น5 4" xfId="88"/>
    <cellStyle name="20% - ส่วนที่ถูกเน้น5 5" xfId="89"/>
    <cellStyle name="20% - ส่วนที่ถูกเน้น5_BEx7" xfId="90"/>
    <cellStyle name="20% - ส่วนที่ถูกเน้น6" xfId="91"/>
    <cellStyle name="20% - ส่วนที่ถูกเน้น6 2" xfId="92"/>
    <cellStyle name="20% - ส่วนที่ถูกเน้น6 2 2" xfId="93"/>
    <cellStyle name="20% - ส่วนที่ถูกเน้น6 2 2 2" xfId="94"/>
    <cellStyle name="20% - ส่วนที่ถูกเน้น6 2 2 2 2" xfId="95"/>
    <cellStyle name="20% - ส่วนที่ถูกเน้น6 2 2 2 2 2" xfId="96"/>
    <cellStyle name="20% - ส่วนที่ถูกเน้น6 2 2 2 3" xfId="97"/>
    <cellStyle name="20% - ส่วนที่ถูกเน้น6 2 2 3" xfId="98"/>
    <cellStyle name="20% - ส่วนที่ถูกเน้น6 2 2 3 2" xfId="99"/>
    <cellStyle name="20% - ส่วนที่ถูกเน้น6 2 3" xfId="100"/>
    <cellStyle name="20% - ส่วนที่ถูกเน้น6 2 4" xfId="101"/>
    <cellStyle name="20% - ส่วนที่ถูกเน้น6 2 4 2" xfId="102"/>
    <cellStyle name="20% - ส่วนที่ถูกเน้น6 2 5" xfId="103"/>
    <cellStyle name="20% - ส่วนที่ถูกเน้น6 3" xfId="104"/>
    <cellStyle name="20% - ส่วนที่ถูกเน้น6 4" xfId="105"/>
    <cellStyle name="20% - ส่วนที่ถูกเน้น6 5" xfId="106"/>
    <cellStyle name="20% - ส่วนที่ถูกเน้น6_BEx7" xfId="107"/>
    <cellStyle name="40% - ส่วนที่ถูกเน้น1" xfId="108"/>
    <cellStyle name="40% - ส่วนที่ถูกเน้น1 2" xfId="109"/>
    <cellStyle name="40% - ส่วนที่ถูกเน้น1 2 2" xfId="110"/>
    <cellStyle name="40% - ส่วนที่ถูกเน้น1 2 2 2" xfId="111"/>
    <cellStyle name="40% - ส่วนที่ถูกเน้น1 2 2 2 2" xfId="112"/>
    <cellStyle name="40% - ส่วนที่ถูกเน้น1 2 2 2 2 2" xfId="113"/>
    <cellStyle name="40% - ส่วนที่ถูกเน้น1 2 2 2 3" xfId="114"/>
    <cellStyle name="40% - ส่วนที่ถูกเน้น1 2 2 3" xfId="115"/>
    <cellStyle name="40% - ส่วนที่ถูกเน้น1 2 2 3 2" xfId="116"/>
    <cellStyle name="40% - ส่วนที่ถูกเน้น1 2 3" xfId="117"/>
    <cellStyle name="40% - ส่วนที่ถูกเน้น1 2 4" xfId="118"/>
    <cellStyle name="40% - ส่วนที่ถูกเน้น1 2 4 2" xfId="119"/>
    <cellStyle name="40% - ส่วนที่ถูกเน้น1 2 5" xfId="120"/>
    <cellStyle name="40% - ส่วนที่ถูกเน้น1 3" xfId="121"/>
    <cellStyle name="40% - ส่วนที่ถูกเน้น1 4" xfId="122"/>
    <cellStyle name="40% - ส่วนที่ถูกเน้น1 5" xfId="123"/>
    <cellStyle name="40% - ส่วนที่ถูกเน้น1_BEx7" xfId="124"/>
    <cellStyle name="40% - ส่วนที่ถูกเน้น2" xfId="125"/>
    <cellStyle name="40% - ส่วนที่ถูกเน้น2 2" xfId="126"/>
    <cellStyle name="40% - ส่วนที่ถูกเน้น2 2 2" xfId="127"/>
    <cellStyle name="40% - ส่วนที่ถูกเน้น2 2 2 2" xfId="128"/>
    <cellStyle name="40% - ส่วนที่ถูกเน้น2 2 2 2 2" xfId="129"/>
    <cellStyle name="40% - ส่วนที่ถูกเน้น2 2 2 2 2 2" xfId="130"/>
    <cellStyle name="40% - ส่วนที่ถูกเน้น2 2 2 2 3" xfId="131"/>
    <cellStyle name="40% - ส่วนที่ถูกเน้น2 2 2 3" xfId="132"/>
    <cellStyle name="40% - ส่วนที่ถูกเน้น2 2 2 3 2" xfId="133"/>
    <cellStyle name="40% - ส่วนที่ถูกเน้น2 2 3" xfId="134"/>
    <cellStyle name="40% - ส่วนที่ถูกเน้น2 2 4" xfId="135"/>
    <cellStyle name="40% - ส่วนที่ถูกเน้น2 2 4 2" xfId="136"/>
    <cellStyle name="40% - ส่วนที่ถูกเน้น2 2 5" xfId="137"/>
    <cellStyle name="40% - ส่วนที่ถูกเน้น2 3" xfId="138"/>
    <cellStyle name="40% - ส่วนที่ถูกเน้น2 4" xfId="139"/>
    <cellStyle name="40% - ส่วนที่ถูกเน้น2 5" xfId="140"/>
    <cellStyle name="40% - ส่วนที่ถูกเน้น2_BEx7" xfId="141"/>
    <cellStyle name="40% - ส่วนที่ถูกเน้น3" xfId="142"/>
    <cellStyle name="40% - ส่วนที่ถูกเน้น3 2" xfId="143"/>
    <cellStyle name="40% - ส่วนที่ถูกเน้น3 2 2" xfId="144"/>
    <cellStyle name="40% - ส่วนที่ถูกเน้น3 2 2 2" xfId="145"/>
    <cellStyle name="40% - ส่วนที่ถูกเน้น3 2 2 2 2" xfId="146"/>
    <cellStyle name="40% - ส่วนที่ถูกเน้น3 2 2 2 2 2" xfId="147"/>
    <cellStyle name="40% - ส่วนที่ถูกเน้น3 2 2 2 3" xfId="148"/>
    <cellStyle name="40% - ส่วนที่ถูกเน้น3 2 2 3" xfId="149"/>
    <cellStyle name="40% - ส่วนที่ถูกเน้น3 2 2 3 2" xfId="150"/>
    <cellStyle name="40% - ส่วนที่ถูกเน้น3 2 3" xfId="151"/>
    <cellStyle name="40% - ส่วนที่ถูกเน้น3 2 4" xfId="152"/>
    <cellStyle name="40% - ส่วนที่ถูกเน้น3 2 4 2" xfId="153"/>
    <cellStyle name="40% - ส่วนที่ถูกเน้น3 2 5" xfId="154"/>
    <cellStyle name="40% - ส่วนที่ถูกเน้น3 3" xfId="155"/>
    <cellStyle name="40% - ส่วนที่ถูกเน้น3 4" xfId="156"/>
    <cellStyle name="40% - ส่วนที่ถูกเน้น3 5" xfId="157"/>
    <cellStyle name="40% - ส่วนที่ถูกเน้น3_BEx7" xfId="158"/>
    <cellStyle name="40% - ส่วนที่ถูกเน้น4" xfId="159"/>
    <cellStyle name="40% - ส่วนที่ถูกเน้น4 2" xfId="160"/>
    <cellStyle name="40% - ส่วนที่ถูกเน้น4 2 2" xfId="161"/>
    <cellStyle name="40% - ส่วนที่ถูกเน้น4 2 2 2" xfId="162"/>
    <cellStyle name="40% - ส่วนที่ถูกเน้น4 2 2 2 2" xfId="163"/>
    <cellStyle name="40% - ส่วนที่ถูกเน้น4 2 2 2 2 2" xfId="164"/>
    <cellStyle name="40% - ส่วนที่ถูกเน้น4 2 2 2 3" xfId="165"/>
    <cellStyle name="40% - ส่วนที่ถูกเน้น4 2 2 3" xfId="166"/>
    <cellStyle name="40% - ส่วนที่ถูกเน้น4 2 2 3 2" xfId="167"/>
    <cellStyle name="40% - ส่วนที่ถูกเน้น4 2 3" xfId="168"/>
    <cellStyle name="40% - ส่วนที่ถูกเน้น4 2 4" xfId="169"/>
    <cellStyle name="40% - ส่วนที่ถูกเน้น4 2 4 2" xfId="170"/>
    <cellStyle name="40% - ส่วนที่ถูกเน้น4 2 5" xfId="171"/>
    <cellStyle name="40% - ส่วนที่ถูกเน้น4 3" xfId="172"/>
    <cellStyle name="40% - ส่วนที่ถูกเน้น4 4" xfId="173"/>
    <cellStyle name="40% - ส่วนที่ถูกเน้น4 5" xfId="174"/>
    <cellStyle name="40% - ส่วนที่ถูกเน้น4_BEx7" xfId="175"/>
    <cellStyle name="40% - ส่วนที่ถูกเน้น5" xfId="176"/>
    <cellStyle name="40% - ส่วนที่ถูกเน้น5 2" xfId="177"/>
    <cellStyle name="40% - ส่วนที่ถูกเน้น5 2 2" xfId="178"/>
    <cellStyle name="40% - ส่วนที่ถูกเน้น5 2 2 2" xfId="179"/>
    <cellStyle name="40% - ส่วนที่ถูกเน้น5 2 2 2 2" xfId="180"/>
    <cellStyle name="40% - ส่วนที่ถูกเน้น5 2 2 2 2 2" xfId="181"/>
    <cellStyle name="40% - ส่วนที่ถูกเน้น5 2 2 2 3" xfId="182"/>
    <cellStyle name="40% - ส่วนที่ถูกเน้น5 2 2 3" xfId="183"/>
    <cellStyle name="40% - ส่วนที่ถูกเน้น5 2 2 3 2" xfId="184"/>
    <cellStyle name="40% - ส่วนที่ถูกเน้น5 2 3" xfId="185"/>
    <cellStyle name="40% - ส่วนที่ถูกเน้น5 2 4" xfId="186"/>
    <cellStyle name="40% - ส่วนที่ถูกเน้น5 2 4 2" xfId="187"/>
    <cellStyle name="40% - ส่วนที่ถูกเน้น5 2 5" xfId="188"/>
    <cellStyle name="40% - ส่วนที่ถูกเน้น5 3" xfId="189"/>
    <cellStyle name="40% - ส่วนที่ถูกเน้น5 4" xfId="190"/>
    <cellStyle name="40% - ส่วนที่ถูกเน้น5 5" xfId="191"/>
    <cellStyle name="40% - ส่วนที่ถูกเน้น5_BEx7" xfId="192"/>
    <cellStyle name="40% - ส่วนที่ถูกเน้น6" xfId="193"/>
    <cellStyle name="40% - ส่วนที่ถูกเน้น6 2" xfId="194"/>
    <cellStyle name="40% - ส่วนที่ถูกเน้น6 2 2" xfId="195"/>
    <cellStyle name="40% - ส่วนที่ถูกเน้น6 2 2 2" xfId="196"/>
    <cellStyle name="40% - ส่วนที่ถูกเน้น6 2 2 2 2" xfId="197"/>
    <cellStyle name="40% - ส่วนที่ถูกเน้น6 2 2 2 2 2" xfId="198"/>
    <cellStyle name="40% - ส่วนที่ถูกเน้น6 2 2 2 3" xfId="199"/>
    <cellStyle name="40% - ส่วนที่ถูกเน้น6 2 2 3" xfId="200"/>
    <cellStyle name="40% - ส่วนที่ถูกเน้น6 2 2 3 2" xfId="201"/>
    <cellStyle name="40% - ส่วนที่ถูกเน้น6 2 3" xfId="202"/>
    <cellStyle name="40% - ส่วนที่ถูกเน้น6 2 4" xfId="203"/>
    <cellStyle name="40% - ส่วนที่ถูกเน้น6 2 4 2" xfId="204"/>
    <cellStyle name="40% - ส่วนที่ถูกเน้น6 2 5" xfId="205"/>
    <cellStyle name="40% - ส่วนที่ถูกเน้น6 3" xfId="206"/>
    <cellStyle name="40% - ส่วนที่ถูกเน้น6 4" xfId="207"/>
    <cellStyle name="40% - ส่วนที่ถูกเน้น6 5" xfId="208"/>
    <cellStyle name="40% - ส่วนที่ถูกเน้น6_BEx7" xfId="209"/>
    <cellStyle name="60% - ส่วนที่ถูกเน้น1" xfId="210"/>
    <cellStyle name="60% - ส่วนที่ถูกเน้น1 2" xfId="211"/>
    <cellStyle name="60% - ส่วนที่ถูกเน้น1 2 2" xfId="212"/>
    <cellStyle name="60% - ส่วนที่ถูกเน้น1 2 2 2" xfId="213"/>
    <cellStyle name="60% - ส่วนที่ถูกเน้น1 2 2 2 2" xfId="214"/>
    <cellStyle name="60% - ส่วนที่ถูกเน้น1 2 2 2 2 2" xfId="215"/>
    <cellStyle name="60% - ส่วนที่ถูกเน้น1 2 2 2 3" xfId="216"/>
    <cellStyle name="60% - ส่วนที่ถูกเน้น1 2 2 3" xfId="217"/>
    <cellStyle name="60% - ส่วนที่ถูกเน้น1 2 2 3 2" xfId="218"/>
    <cellStyle name="60% - ส่วนที่ถูกเน้น1 2 3" xfId="219"/>
    <cellStyle name="60% - ส่วนที่ถูกเน้น1 2 4" xfId="220"/>
    <cellStyle name="60% - ส่วนที่ถูกเน้น1 2 4 2" xfId="221"/>
    <cellStyle name="60% - ส่วนที่ถูกเน้น1 2 5" xfId="222"/>
    <cellStyle name="60% - ส่วนที่ถูกเน้น1 3" xfId="223"/>
    <cellStyle name="60% - ส่วนที่ถูกเน้น1 4" xfId="224"/>
    <cellStyle name="60% - ส่วนที่ถูกเน้น1 5" xfId="225"/>
    <cellStyle name="60% - ส่วนที่ถูกเน้น1_BEx7" xfId="226"/>
    <cellStyle name="60% - ส่วนที่ถูกเน้น2" xfId="227"/>
    <cellStyle name="60% - ส่วนที่ถูกเน้น2 2" xfId="228"/>
    <cellStyle name="60% - ส่วนที่ถูกเน้น2 2 2" xfId="229"/>
    <cellStyle name="60% - ส่วนที่ถูกเน้น2 2 2 2" xfId="230"/>
    <cellStyle name="60% - ส่วนที่ถูกเน้น2 2 2 2 2" xfId="231"/>
    <cellStyle name="60% - ส่วนที่ถูกเน้น2 2 2 2 2 2" xfId="232"/>
    <cellStyle name="60% - ส่วนที่ถูกเน้น2 2 2 2 3" xfId="233"/>
    <cellStyle name="60% - ส่วนที่ถูกเน้น2 2 2 3" xfId="234"/>
    <cellStyle name="60% - ส่วนที่ถูกเน้น2 2 2 3 2" xfId="235"/>
    <cellStyle name="60% - ส่วนที่ถูกเน้น2 2 3" xfId="236"/>
    <cellStyle name="60% - ส่วนที่ถูกเน้น2 2 4" xfId="237"/>
    <cellStyle name="60% - ส่วนที่ถูกเน้น2 2 4 2" xfId="238"/>
    <cellStyle name="60% - ส่วนที่ถูกเน้น2 2 5" xfId="239"/>
    <cellStyle name="60% - ส่วนที่ถูกเน้น2 3" xfId="240"/>
    <cellStyle name="60% - ส่วนที่ถูกเน้น2 4" xfId="241"/>
    <cellStyle name="60% - ส่วนที่ถูกเน้น2 5" xfId="242"/>
    <cellStyle name="60% - ส่วนที่ถูกเน้น2_BEx7" xfId="243"/>
    <cellStyle name="60% - ส่วนที่ถูกเน้น3" xfId="244"/>
    <cellStyle name="60% - ส่วนที่ถูกเน้น3 2" xfId="245"/>
    <cellStyle name="60% - ส่วนที่ถูกเน้น3 2 2" xfId="246"/>
    <cellStyle name="60% - ส่วนที่ถูกเน้น3 2 2 2" xfId="247"/>
    <cellStyle name="60% - ส่วนที่ถูกเน้น3 2 2 2 2" xfId="248"/>
    <cellStyle name="60% - ส่วนที่ถูกเน้น3 2 2 2 2 2" xfId="249"/>
    <cellStyle name="60% - ส่วนที่ถูกเน้น3 2 2 2 3" xfId="250"/>
    <cellStyle name="60% - ส่วนที่ถูกเน้น3 2 2 3" xfId="251"/>
    <cellStyle name="60% - ส่วนที่ถูกเน้น3 2 2 3 2" xfId="252"/>
    <cellStyle name="60% - ส่วนที่ถูกเน้น3 2 3" xfId="253"/>
    <cellStyle name="60% - ส่วนที่ถูกเน้น3 2 4" xfId="254"/>
    <cellStyle name="60% - ส่วนที่ถูกเน้น3 2 4 2" xfId="255"/>
    <cellStyle name="60% - ส่วนที่ถูกเน้น3 2 5" xfId="256"/>
    <cellStyle name="60% - ส่วนที่ถูกเน้น3 3" xfId="257"/>
    <cellStyle name="60% - ส่วนที่ถูกเน้น3 4" xfId="258"/>
    <cellStyle name="60% - ส่วนที่ถูกเน้น3 5" xfId="259"/>
    <cellStyle name="60% - ส่วนที่ถูกเน้น3_BEx7" xfId="260"/>
    <cellStyle name="60% - ส่วนที่ถูกเน้น4" xfId="261"/>
    <cellStyle name="60% - ส่วนที่ถูกเน้น4 2" xfId="262"/>
    <cellStyle name="60% - ส่วนที่ถูกเน้น4 2 2" xfId="263"/>
    <cellStyle name="60% - ส่วนที่ถูกเน้น4 2 2 2" xfId="264"/>
    <cellStyle name="60% - ส่วนที่ถูกเน้น4 2 2 2 2" xfId="265"/>
    <cellStyle name="60% - ส่วนที่ถูกเน้น4 2 2 2 2 2" xfId="266"/>
    <cellStyle name="60% - ส่วนที่ถูกเน้น4 2 2 2 3" xfId="267"/>
    <cellStyle name="60% - ส่วนที่ถูกเน้น4 2 2 3" xfId="268"/>
    <cellStyle name="60% - ส่วนที่ถูกเน้น4 2 2 3 2" xfId="269"/>
    <cellStyle name="60% - ส่วนที่ถูกเน้น4 2 3" xfId="270"/>
    <cellStyle name="60% - ส่วนที่ถูกเน้น4 2 4" xfId="271"/>
    <cellStyle name="60% - ส่วนที่ถูกเน้น4 2 4 2" xfId="272"/>
    <cellStyle name="60% - ส่วนที่ถูกเน้น4 2 5" xfId="273"/>
    <cellStyle name="60% - ส่วนที่ถูกเน้น4 3" xfId="274"/>
    <cellStyle name="60% - ส่วนที่ถูกเน้น4 4" xfId="275"/>
    <cellStyle name="60% - ส่วนที่ถูกเน้น4 5" xfId="276"/>
    <cellStyle name="60% - ส่วนที่ถูกเน้น4_BEx7" xfId="277"/>
    <cellStyle name="60% - ส่วนที่ถูกเน้น5" xfId="278"/>
    <cellStyle name="60% - ส่วนที่ถูกเน้น5 2" xfId="279"/>
    <cellStyle name="60% - ส่วนที่ถูกเน้น5 2 2" xfId="280"/>
    <cellStyle name="60% - ส่วนที่ถูกเน้น5 2 2 2" xfId="281"/>
    <cellStyle name="60% - ส่วนที่ถูกเน้น5 2 2 2 2" xfId="282"/>
    <cellStyle name="60% - ส่วนที่ถูกเน้น5 2 2 2 2 2" xfId="283"/>
    <cellStyle name="60% - ส่วนที่ถูกเน้น5 2 2 2 3" xfId="284"/>
    <cellStyle name="60% - ส่วนที่ถูกเน้น5 2 2 3" xfId="285"/>
    <cellStyle name="60% - ส่วนที่ถูกเน้น5 2 2 3 2" xfId="286"/>
    <cellStyle name="60% - ส่วนที่ถูกเน้น5 2 3" xfId="287"/>
    <cellStyle name="60% - ส่วนที่ถูกเน้น5 2 4" xfId="288"/>
    <cellStyle name="60% - ส่วนที่ถูกเน้น5 2 4 2" xfId="289"/>
    <cellStyle name="60% - ส่วนที่ถูกเน้น5 2 5" xfId="290"/>
    <cellStyle name="60% - ส่วนที่ถูกเน้น5 3" xfId="291"/>
    <cellStyle name="60% - ส่วนที่ถูกเน้น5 4" xfId="292"/>
    <cellStyle name="60% - ส่วนที่ถูกเน้น5 5" xfId="293"/>
    <cellStyle name="60% - ส่วนที่ถูกเน้น5_BEx7" xfId="294"/>
    <cellStyle name="60% - ส่วนที่ถูกเน้น6" xfId="295"/>
    <cellStyle name="60% - ส่วนที่ถูกเน้น6 2" xfId="296"/>
    <cellStyle name="60% - ส่วนที่ถูกเน้น6 2 2" xfId="297"/>
    <cellStyle name="60% - ส่วนที่ถูกเน้น6 2 2 2" xfId="298"/>
    <cellStyle name="60% - ส่วนที่ถูกเน้น6 2 2 2 2" xfId="299"/>
    <cellStyle name="60% - ส่วนที่ถูกเน้น6 2 2 2 2 2" xfId="300"/>
    <cellStyle name="60% - ส่วนที่ถูกเน้น6 2 2 2 3" xfId="301"/>
    <cellStyle name="60% - ส่วนที่ถูกเน้น6 2 2 3" xfId="302"/>
    <cellStyle name="60% - ส่วนที่ถูกเน้น6 2 2 3 2" xfId="303"/>
    <cellStyle name="60% - ส่วนที่ถูกเน้น6 2 3" xfId="304"/>
    <cellStyle name="60% - ส่วนที่ถูกเน้น6 2 4" xfId="305"/>
    <cellStyle name="60% - ส่วนที่ถูกเน้น6 2 4 2" xfId="306"/>
    <cellStyle name="60% - ส่วนที่ถูกเน้น6 2 5" xfId="307"/>
    <cellStyle name="60% - ส่วนที่ถูกเน้น6 3" xfId="308"/>
    <cellStyle name="60% - ส่วนที่ถูกเน้น6 4" xfId="309"/>
    <cellStyle name="60% - ส่วนที่ถูกเน้น6 5" xfId="310"/>
    <cellStyle name="60% - ส่วนที่ถูกเน้น6_BEx7" xfId="311"/>
    <cellStyle name="Comma" xfId="1" builtinId="3"/>
    <cellStyle name="Comma 2" xfId="3"/>
    <cellStyle name="Comma 3" xfId="312"/>
    <cellStyle name="Comma 4" xfId="313"/>
    <cellStyle name="Normal" xfId="0" builtinId="0"/>
    <cellStyle name="Normal 2" xfId="2"/>
    <cellStyle name="Normal 3" xfId="314"/>
    <cellStyle name="Normal 4" xfId="315"/>
    <cellStyle name="Normal_กระทรวง" xfId="5"/>
    <cellStyle name="Percent 2" xfId="316"/>
    <cellStyle name="SAPBEXaggData" xfId="317"/>
    <cellStyle name="SAPBEXaggDataEmph" xfId="318"/>
    <cellStyle name="SAPBEXaggItem" xfId="319"/>
    <cellStyle name="SAPBEXaggItemX" xfId="320"/>
    <cellStyle name="SAPBEXchaText" xfId="321"/>
    <cellStyle name="SAPBEXchaText 2" xfId="322"/>
    <cellStyle name="SAPBEXchaText_BEx7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ormats" xfId="336"/>
    <cellStyle name="SAPBEXformats 2" xfId="337"/>
    <cellStyle name="SAPBEXformats_BEx7" xfId="338"/>
    <cellStyle name="SAPBEXheaderItem" xfId="339"/>
    <cellStyle name="SAPBEXheaderItem 2" xfId="340"/>
    <cellStyle name="SAPBEXheaderItem 3" xfId="341"/>
    <cellStyle name="SAPBEXheaderItem 4" xfId="342"/>
    <cellStyle name="SAPBEXheaderItem_2. WS-1.1 2551_161107" xfId="343"/>
    <cellStyle name="SAPBEXheaderText" xfId="344"/>
    <cellStyle name="SAPBEXheaderText 2" xfId="345"/>
    <cellStyle name="SAPBEXheaderText 3" xfId="346"/>
    <cellStyle name="SAPBEXheaderText 4" xfId="347"/>
    <cellStyle name="SAPBEXheaderText_2. WS-1.1 2551_161107" xfId="348"/>
    <cellStyle name="SAPBEXHLevel0" xfId="349"/>
    <cellStyle name="SAPBEXHLevel0 2" xfId="350"/>
    <cellStyle name="SAPBEXHLevel0_BEx7" xfId="351"/>
    <cellStyle name="SAPBEXHLevel0X" xfId="352"/>
    <cellStyle name="SAPBEXHLevel0X 2" xfId="353"/>
    <cellStyle name="SAPBEXHLevel0X_BEx7" xfId="354"/>
    <cellStyle name="SAPBEXHLevel1" xfId="355"/>
    <cellStyle name="SAPBEXHLevel1 2" xfId="356"/>
    <cellStyle name="SAPBEXHLevel1_BEx7" xfId="357"/>
    <cellStyle name="SAPBEXHLevel1X" xfId="358"/>
    <cellStyle name="SAPBEXHLevel1X 2" xfId="359"/>
    <cellStyle name="SAPBEXHLevel1X_BEx7" xfId="360"/>
    <cellStyle name="SAPBEXHLevel2" xfId="361"/>
    <cellStyle name="SAPBEXHLevel2 2" xfId="362"/>
    <cellStyle name="SAPBEXHLevel2_BEx7" xfId="363"/>
    <cellStyle name="SAPBEXHLevel2X" xfId="364"/>
    <cellStyle name="SAPBEXHLevel2X 2" xfId="365"/>
    <cellStyle name="SAPBEXHLevel2X_BEx7" xfId="366"/>
    <cellStyle name="SAPBEXHLevel3" xfId="367"/>
    <cellStyle name="SAPBEXHLevel3 2" xfId="368"/>
    <cellStyle name="SAPBEXHLevel3_BEx7" xfId="369"/>
    <cellStyle name="SAPBEXHLevel3X" xfId="370"/>
    <cellStyle name="SAPBEXHLevel3X 2" xfId="371"/>
    <cellStyle name="SAPBEXHLevel3X_BEx7" xfId="372"/>
    <cellStyle name="SAPBEXresData" xfId="373"/>
    <cellStyle name="SAPBEXresDataEmph" xfId="374"/>
    <cellStyle name="SAPBEXresItem" xfId="375"/>
    <cellStyle name="SAPBEXresItemX" xfId="376"/>
    <cellStyle name="SAPBEXstdData" xfId="377"/>
    <cellStyle name="SAPBEXstdDataEmph" xfId="378"/>
    <cellStyle name="SAPBEXstdItem" xfId="4"/>
    <cellStyle name="SAPBEXstdItem 2" xfId="379"/>
    <cellStyle name="SAPBEXstdItem_BEx7" xfId="380"/>
    <cellStyle name="SAPBEXstdItemX" xfId="381"/>
    <cellStyle name="SAPBEXstdItemX 2" xfId="382"/>
    <cellStyle name="SAPBEXstdItemX_BEx7" xfId="383"/>
    <cellStyle name="SAPBEXtitle" xfId="384"/>
    <cellStyle name="SAPBEXundefined" xfId="385"/>
    <cellStyle name="การคำนวณ" xfId="386"/>
    <cellStyle name="การคำนวณ 2" xfId="387"/>
    <cellStyle name="การคำนวณ 2 2" xfId="388"/>
    <cellStyle name="การคำนวณ 2 2 2" xfId="389"/>
    <cellStyle name="การคำนวณ 2 2 2 2" xfId="390"/>
    <cellStyle name="การคำนวณ 2 2 2 2 2" xfId="391"/>
    <cellStyle name="การคำนวณ 2 2 2 3" xfId="392"/>
    <cellStyle name="การคำนวณ 2 2 3" xfId="393"/>
    <cellStyle name="การคำนวณ 2 2 3 2" xfId="394"/>
    <cellStyle name="การคำนวณ 2 3" xfId="395"/>
    <cellStyle name="การคำนวณ 2 4" xfId="396"/>
    <cellStyle name="การคำนวณ 2 4 2" xfId="397"/>
    <cellStyle name="การคำนวณ 2 5" xfId="398"/>
    <cellStyle name="การคำนวณ 3" xfId="399"/>
    <cellStyle name="การคำนวณ 4" xfId="400"/>
    <cellStyle name="การคำนวณ 5" xfId="401"/>
    <cellStyle name="การคำนวณ_BEx7" xfId="402"/>
    <cellStyle name="ข้อความเตือน" xfId="403"/>
    <cellStyle name="ข้อความเตือน 2" xfId="404"/>
    <cellStyle name="ข้อความเตือน 2 2" xfId="405"/>
    <cellStyle name="ข้อความเตือน 2 2 2" xfId="406"/>
    <cellStyle name="ข้อความเตือน 2 2 2 2" xfId="407"/>
    <cellStyle name="ข้อความเตือน 2 2 2 2 2" xfId="408"/>
    <cellStyle name="ข้อความเตือน 2 2 2 3" xfId="409"/>
    <cellStyle name="ข้อความเตือน 2 2 3" xfId="410"/>
    <cellStyle name="ข้อความเตือน 2 2 3 2" xfId="411"/>
    <cellStyle name="ข้อความเตือน 2 3" xfId="412"/>
    <cellStyle name="ข้อความเตือน 2 4" xfId="413"/>
    <cellStyle name="ข้อความเตือน 2 4 2" xfId="414"/>
    <cellStyle name="ข้อความเตือน 2 5" xfId="415"/>
    <cellStyle name="ข้อความเตือน 3" xfId="416"/>
    <cellStyle name="ข้อความเตือน 4" xfId="417"/>
    <cellStyle name="ข้อความเตือน 5" xfId="418"/>
    <cellStyle name="ข้อความเตือน_BEx7" xfId="419"/>
    <cellStyle name="ข้อความอธิบาย" xfId="420"/>
    <cellStyle name="ข้อความอธิบาย 2" xfId="421"/>
    <cellStyle name="ข้อความอธิบาย 2 2" xfId="422"/>
    <cellStyle name="ข้อความอธิบาย 2 2 2" xfId="423"/>
    <cellStyle name="ข้อความอธิบาย 2 2 2 2" xfId="424"/>
    <cellStyle name="ข้อความอธิบาย 2 2 2 2 2" xfId="425"/>
    <cellStyle name="ข้อความอธิบาย 2 2 2 3" xfId="426"/>
    <cellStyle name="ข้อความอธิบาย 2 2 3" xfId="427"/>
    <cellStyle name="ข้อความอธิบาย 2 2 3 2" xfId="428"/>
    <cellStyle name="ข้อความอธิบาย 2 3" xfId="429"/>
    <cellStyle name="ข้อความอธิบาย 2 4" xfId="430"/>
    <cellStyle name="ข้อความอธิบาย 2 4 2" xfId="431"/>
    <cellStyle name="ข้อความอธิบาย 2 5" xfId="432"/>
    <cellStyle name="ข้อความอธิบาย 3" xfId="433"/>
    <cellStyle name="ข้อความอธิบาย 4" xfId="434"/>
    <cellStyle name="ข้อความอธิบาย 5" xfId="435"/>
    <cellStyle name="ข้อความอธิบาย_BEx7" xfId="436"/>
    <cellStyle name="ชื่อเรื่อง" xfId="437"/>
    <cellStyle name="ชื่อเรื่อง 2" xfId="438"/>
    <cellStyle name="ชื่อเรื่อง 2 2" xfId="439"/>
    <cellStyle name="ชื่อเรื่อง 2 2 2" xfId="440"/>
    <cellStyle name="ชื่อเรื่อง 2 2 2 2" xfId="441"/>
    <cellStyle name="ชื่อเรื่อง 2 2 2 2 2" xfId="442"/>
    <cellStyle name="ชื่อเรื่อง 2 2 2 3" xfId="443"/>
    <cellStyle name="ชื่อเรื่อง 2 2 3" xfId="444"/>
    <cellStyle name="ชื่อเรื่อง 2 2 3 2" xfId="445"/>
    <cellStyle name="ชื่อเรื่อง 2 3" xfId="446"/>
    <cellStyle name="ชื่อเรื่อง 2 4" xfId="447"/>
    <cellStyle name="ชื่อเรื่อง 2 4 2" xfId="448"/>
    <cellStyle name="ชื่อเรื่อง 2 5" xfId="449"/>
    <cellStyle name="ชื่อเรื่อง 3" xfId="450"/>
    <cellStyle name="ชื่อเรื่อง 4" xfId="451"/>
    <cellStyle name="ชื่อเรื่อง 5" xfId="452"/>
    <cellStyle name="ชื่อเรื่อง_BEx7" xfId="453"/>
    <cellStyle name="เซลล์ตรวจสอบ" xfId="454"/>
    <cellStyle name="เซลล์ตรวจสอบ 2" xfId="455"/>
    <cellStyle name="เซลล์ตรวจสอบ 2 2" xfId="456"/>
    <cellStyle name="เซลล์ตรวจสอบ 2 2 2" xfId="457"/>
    <cellStyle name="เซลล์ตรวจสอบ 2 2 2 2" xfId="458"/>
    <cellStyle name="เซลล์ตรวจสอบ 2 2 2 2 2" xfId="459"/>
    <cellStyle name="เซลล์ตรวจสอบ 2 2 2 3" xfId="460"/>
    <cellStyle name="เซลล์ตรวจสอบ 2 2 3" xfId="461"/>
    <cellStyle name="เซลล์ตรวจสอบ 2 2 3 2" xfId="462"/>
    <cellStyle name="เซลล์ตรวจสอบ 2 3" xfId="463"/>
    <cellStyle name="เซลล์ตรวจสอบ 2 4" xfId="464"/>
    <cellStyle name="เซลล์ตรวจสอบ 2 4 2" xfId="465"/>
    <cellStyle name="เซลล์ตรวจสอบ 2 5" xfId="466"/>
    <cellStyle name="เซลล์ตรวจสอบ 3" xfId="467"/>
    <cellStyle name="เซลล์ตรวจสอบ 4" xfId="468"/>
    <cellStyle name="เซลล์ตรวจสอบ 5" xfId="469"/>
    <cellStyle name="เซลล์ตรวจสอบ_BEx7" xfId="470"/>
    <cellStyle name="เซลล์ที่มีการเชื่อมโยง" xfId="471"/>
    <cellStyle name="เซลล์ที่มีการเชื่อมโยง 2" xfId="472"/>
    <cellStyle name="เซลล์ที่มีการเชื่อมโยง 2 2" xfId="473"/>
    <cellStyle name="เซลล์ที่มีการเชื่อมโยง 2 2 2" xfId="474"/>
    <cellStyle name="เซลล์ที่มีการเชื่อมโยง 2 2 2 2" xfId="475"/>
    <cellStyle name="เซลล์ที่มีการเชื่อมโยง 2 2 2 2 2" xfId="476"/>
    <cellStyle name="เซลล์ที่มีการเชื่อมโยง 2 2 2 3" xfId="477"/>
    <cellStyle name="เซลล์ที่มีการเชื่อมโยง 2 2 3" xfId="478"/>
    <cellStyle name="เซลล์ที่มีการเชื่อมโยง 2 2 3 2" xfId="479"/>
    <cellStyle name="เซลล์ที่มีการเชื่อมโยง 2 3" xfId="480"/>
    <cellStyle name="เซลล์ที่มีการเชื่อมโยง 2 4" xfId="481"/>
    <cellStyle name="เซลล์ที่มีการเชื่อมโยง 2 4 2" xfId="482"/>
    <cellStyle name="เซลล์ที่มีการเชื่อมโยง 2 5" xfId="483"/>
    <cellStyle name="เซลล์ที่มีการเชื่อมโยง 3" xfId="484"/>
    <cellStyle name="เซลล์ที่มีการเชื่อมโยง 4" xfId="485"/>
    <cellStyle name="เซลล์ที่มีการเชื่อมโยง 5" xfId="486"/>
    <cellStyle name="เซลล์ที่มีการเชื่อมโยง_BEx7" xfId="487"/>
    <cellStyle name="ดี" xfId="488"/>
    <cellStyle name="ดี 2" xfId="489"/>
    <cellStyle name="ดี 2 2" xfId="490"/>
    <cellStyle name="ดี 2 2 2" xfId="491"/>
    <cellStyle name="ดี 2 2 2 2" xfId="492"/>
    <cellStyle name="ดี 2 2 2 2 2" xfId="493"/>
    <cellStyle name="ดี 2 2 2 3" xfId="494"/>
    <cellStyle name="ดี 2 2 3" xfId="495"/>
    <cellStyle name="ดี 2 2 3 2" xfId="496"/>
    <cellStyle name="ดี 2 3" xfId="497"/>
    <cellStyle name="ดี 2 4" xfId="498"/>
    <cellStyle name="ดี 2 4 2" xfId="499"/>
    <cellStyle name="ดี 2 5" xfId="500"/>
    <cellStyle name="ดี 3" xfId="501"/>
    <cellStyle name="ดี 4" xfId="502"/>
    <cellStyle name="ดี 5" xfId="503"/>
    <cellStyle name="ดี_BEx7" xfId="504"/>
    <cellStyle name="ปกติ 2" xfId="505"/>
    <cellStyle name="ปกติ 2 2" xfId="506"/>
    <cellStyle name="ปกติ 2 3" xfId="507"/>
    <cellStyle name="ปกติ 2 4" xfId="508"/>
    <cellStyle name="ปกติ 2 5" xfId="509"/>
    <cellStyle name="ปกติ_ผลเบิกจ่าย" xfId="510"/>
    <cellStyle name="ป้อนค่า" xfId="511"/>
    <cellStyle name="ป้อนค่า 2" xfId="512"/>
    <cellStyle name="ป้อนค่า 2 2" xfId="513"/>
    <cellStyle name="ป้อนค่า 2 2 2" xfId="514"/>
    <cellStyle name="ป้อนค่า 2 2 2 2" xfId="515"/>
    <cellStyle name="ป้อนค่า 2 2 2 2 2" xfId="516"/>
    <cellStyle name="ป้อนค่า 2 2 2 3" xfId="517"/>
    <cellStyle name="ป้อนค่า 2 2 3" xfId="518"/>
    <cellStyle name="ป้อนค่า 2 2 3 2" xfId="519"/>
    <cellStyle name="ป้อนค่า 2 3" xfId="520"/>
    <cellStyle name="ป้อนค่า 2 4" xfId="521"/>
    <cellStyle name="ป้อนค่า 2 4 2" xfId="522"/>
    <cellStyle name="ป้อนค่า 2 5" xfId="523"/>
    <cellStyle name="ป้อนค่า 3" xfId="524"/>
    <cellStyle name="ป้อนค่า 4" xfId="525"/>
    <cellStyle name="ป้อนค่า 5" xfId="526"/>
    <cellStyle name="ป้อนค่า_BEx7" xfId="527"/>
    <cellStyle name="ปานกลาง" xfId="528"/>
    <cellStyle name="ปานกลาง 2" xfId="529"/>
    <cellStyle name="ปานกลาง 2 2" xfId="530"/>
    <cellStyle name="ปานกลาง 2 2 2" xfId="531"/>
    <cellStyle name="ปานกลาง 2 2 2 2" xfId="532"/>
    <cellStyle name="ปานกลาง 2 2 2 2 2" xfId="533"/>
    <cellStyle name="ปานกลาง 2 2 2 3" xfId="534"/>
    <cellStyle name="ปานกลาง 2 2 3" xfId="535"/>
    <cellStyle name="ปานกลาง 2 2 3 2" xfId="536"/>
    <cellStyle name="ปานกลาง 2 3" xfId="537"/>
    <cellStyle name="ปานกลาง 2 4" xfId="538"/>
    <cellStyle name="ปานกลาง 2 4 2" xfId="539"/>
    <cellStyle name="ปานกลาง 2 5" xfId="540"/>
    <cellStyle name="ปานกลาง 3" xfId="541"/>
    <cellStyle name="ปานกลาง 4" xfId="542"/>
    <cellStyle name="ปานกลาง 5" xfId="543"/>
    <cellStyle name="ปานกลาง_BEx7" xfId="544"/>
    <cellStyle name="ผลรวม" xfId="545"/>
    <cellStyle name="ผลรวม 2" xfId="546"/>
    <cellStyle name="ผลรวม 2 2" xfId="547"/>
    <cellStyle name="ผลรวม 2 2 2" xfId="548"/>
    <cellStyle name="ผลรวม 2 2 2 2" xfId="549"/>
    <cellStyle name="ผลรวม 2 2 2 2 2" xfId="550"/>
    <cellStyle name="ผลรวม 2 2 2 3" xfId="551"/>
    <cellStyle name="ผลรวม 2 2 3" xfId="552"/>
    <cellStyle name="ผลรวม 2 2 3 2" xfId="553"/>
    <cellStyle name="ผลรวม 2 3" xfId="554"/>
    <cellStyle name="ผลรวม 2 4" xfId="555"/>
    <cellStyle name="ผลรวม 2 4 2" xfId="556"/>
    <cellStyle name="ผลรวม 2 5" xfId="557"/>
    <cellStyle name="ผลรวม 3" xfId="558"/>
    <cellStyle name="ผลรวม 4" xfId="559"/>
    <cellStyle name="ผลรวม 5" xfId="560"/>
    <cellStyle name="ผลรวม_BEx7" xfId="561"/>
    <cellStyle name="แย่" xfId="562"/>
    <cellStyle name="แย่ 2" xfId="563"/>
    <cellStyle name="แย่ 2 2" xfId="564"/>
    <cellStyle name="แย่ 2 2 2" xfId="565"/>
    <cellStyle name="แย่ 2 2 2 2" xfId="566"/>
    <cellStyle name="แย่ 2 2 2 2 2" xfId="567"/>
    <cellStyle name="แย่ 2 2 2 3" xfId="568"/>
    <cellStyle name="แย่ 2 2 3" xfId="569"/>
    <cellStyle name="แย่ 2 2 3 2" xfId="570"/>
    <cellStyle name="แย่ 2 3" xfId="571"/>
    <cellStyle name="แย่ 2 4" xfId="572"/>
    <cellStyle name="แย่ 2 4 2" xfId="573"/>
    <cellStyle name="แย่ 2 5" xfId="574"/>
    <cellStyle name="แย่ 3" xfId="575"/>
    <cellStyle name="แย่ 4" xfId="576"/>
    <cellStyle name="แย่ 5" xfId="577"/>
    <cellStyle name="แย่_BEx7" xfId="578"/>
    <cellStyle name="ส่วนที่ถูกเน้น1" xfId="579"/>
    <cellStyle name="ส่วนที่ถูกเน้น1 2" xfId="580"/>
    <cellStyle name="ส่วนที่ถูกเน้น1 2 2" xfId="581"/>
    <cellStyle name="ส่วนที่ถูกเน้น1 2 2 2" xfId="582"/>
    <cellStyle name="ส่วนที่ถูกเน้น1 2 2 2 2" xfId="583"/>
    <cellStyle name="ส่วนที่ถูกเน้น1 2 2 2 2 2" xfId="584"/>
    <cellStyle name="ส่วนที่ถูกเน้น1 2 2 2 3" xfId="585"/>
    <cellStyle name="ส่วนที่ถูกเน้น1 2 2 3" xfId="586"/>
    <cellStyle name="ส่วนที่ถูกเน้น1 2 2 3 2" xfId="587"/>
    <cellStyle name="ส่วนที่ถูกเน้น1 2 3" xfId="588"/>
    <cellStyle name="ส่วนที่ถูกเน้น1 2 4" xfId="589"/>
    <cellStyle name="ส่วนที่ถูกเน้น1 2 4 2" xfId="590"/>
    <cellStyle name="ส่วนที่ถูกเน้น1 2 5" xfId="591"/>
    <cellStyle name="ส่วนที่ถูกเน้น1 3" xfId="592"/>
    <cellStyle name="ส่วนที่ถูกเน้น1 4" xfId="593"/>
    <cellStyle name="ส่วนที่ถูกเน้น1 5" xfId="594"/>
    <cellStyle name="ส่วนที่ถูกเน้น1_BEx7" xfId="595"/>
    <cellStyle name="ส่วนที่ถูกเน้น2" xfId="596"/>
    <cellStyle name="ส่วนที่ถูกเน้น2 2" xfId="597"/>
    <cellStyle name="ส่วนที่ถูกเน้น2 2 2" xfId="598"/>
    <cellStyle name="ส่วนที่ถูกเน้น2 2 2 2" xfId="599"/>
    <cellStyle name="ส่วนที่ถูกเน้น2 2 2 2 2" xfId="600"/>
    <cellStyle name="ส่วนที่ถูกเน้น2 2 2 2 2 2" xfId="601"/>
    <cellStyle name="ส่วนที่ถูกเน้น2 2 2 2 3" xfId="602"/>
    <cellStyle name="ส่วนที่ถูกเน้น2 2 2 3" xfId="603"/>
    <cellStyle name="ส่วนที่ถูกเน้น2 2 2 3 2" xfId="604"/>
    <cellStyle name="ส่วนที่ถูกเน้น2 2 3" xfId="605"/>
    <cellStyle name="ส่วนที่ถูกเน้น2 2 4" xfId="606"/>
    <cellStyle name="ส่วนที่ถูกเน้น2 2 4 2" xfId="607"/>
    <cellStyle name="ส่วนที่ถูกเน้น2 2 5" xfId="608"/>
    <cellStyle name="ส่วนที่ถูกเน้น2 3" xfId="609"/>
    <cellStyle name="ส่วนที่ถูกเน้น2 4" xfId="610"/>
    <cellStyle name="ส่วนที่ถูกเน้น2 5" xfId="611"/>
    <cellStyle name="ส่วนที่ถูกเน้น2_BEx7" xfId="612"/>
    <cellStyle name="ส่วนที่ถูกเน้น3" xfId="613"/>
    <cellStyle name="ส่วนที่ถูกเน้น3 2" xfId="614"/>
    <cellStyle name="ส่วนที่ถูกเน้น3 2 2" xfId="615"/>
    <cellStyle name="ส่วนที่ถูกเน้น3 2 2 2" xfId="616"/>
    <cellStyle name="ส่วนที่ถูกเน้น3 2 2 2 2" xfId="617"/>
    <cellStyle name="ส่วนที่ถูกเน้น3 2 2 2 2 2" xfId="618"/>
    <cellStyle name="ส่วนที่ถูกเน้น3 2 2 2 3" xfId="619"/>
    <cellStyle name="ส่วนที่ถูกเน้น3 2 2 3" xfId="620"/>
    <cellStyle name="ส่วนที่ถูกเน้น3 2 2 3 2" xfId="621"/>
    <cellStyle name="ส่วนที่ถูกเน้น3 2 3" xfId="622"/>
    <cellStyle name="ส่วนที่ถูกเน้น3 2 4" xfId="623"/>
    <cellStyle name="ส่วนที่ถูกเน้น3 2 4 2" xfId="624"/>
    <cellStyle name="ส่วนที่ถูกเน้น3 2 5" xfId="625"/>
    <cellStyle name="ส่วนที่ถูกเน้น3 3" xfId="626"/>
    <cellStyle name="ส่วนที่ถูกเน้น3 4" xfId="627"/>
    <cellStyle name="ส่วนที่ถูกเน้น3 5" xfId="628"/>
    <cellStyle name="ส่วนที่ถูกเน้น3_BEx7" xfId="629"/>
    <cellStyle name="ส่วนที่ถูกเน้น4" xfId="630"/>
    <cellStyle name="ส่วนที่ถูกเน้น4 2" xfId="631"/>
    <cellStyle name="ส่วนที่ถูกเน้น4 2 2" xfId="632"/>
    <cellStyle name="ส่วนที่ถูกเน้น4 2 2 2" xfId="633"/>
    <cellStyle name="ส่วนที่ถูกเน้น4 2 2 2 2" xfId="634"/>
    <cellStyle name="ส่วนที่ถูกเน้น4 2 2 2 2 2" xfId="635"/>
    <cellStyle name="ส่วนที่ถูกเน้น4 2 2 2 3" xfId="636"/>
    <cellStyle name="ส่วนที่ถูกเน้น4 2 2 3" xfId="637"/>
    <cellStyle name="ส่วนที่ถูกเน้น4 2 2 3 2" xfId="638"/>
    <cellStyle name="ส่วนที่ถูกเน้น4 2 3" xfId="639"/>
    <cellStyle name="ส่วนที่ถูกเน้น4 2 4" xfId="640"/>
    <cellStyle name="ส่วนที่ถูกเน้น4 2 4 2" xfId="641"/>
    <cellStyle name="ส่วนที่ถูกเน้น4 2 5" xfId="642"/>
    <cellStyle name="ส่วนที่ถูกเน้น4 3" xfId="643"/>
    <cellStyle name="ส่วนที่ถูกเน้น4 4" xfId="644"/>
    <cellStyle name="ส่วนที่ถูกเน้น4 5" xfId="645"/>
    <cellStyle name="ส่วนที่ถูกเน้น4_BEx7" xfId="646"/>
    <cellStyle name="ส่วนที่ถูกเน้น5" xfId="647"/>
    <cellStyle name="ส่วนที่ถูกเน้น5 2" xfId="648"/>
    <cellStyle name="ส่วนที่ถูกเน้น5 2 2" xfId="649"/>
    <cellStyle name="ส่วนที่ถูกเน้น5 2 2 2" xfId="650"/>
    <cellStyle name="ส่วนที่ถูกเน้น5 2 2 2 2" xfId="651"/>
    <cellStyle name="ส่วนที่ถูกเน้น5 2 2 2 2 2" xfId="652"/>
    <cellStyle name="ส่วนที่ถูกเน้น5 2 2 2 3" xfId="653"/>
    <cellStyle name="ส่วนที่ถูกเน้น5 2 2 3" xfId="654"/>
    <cellStyle name="ส่วนที่ถูกเน้น5 2 2 3 2" xfId="655"/>
    <cellStyle name="ส่วนที่ถูกเน้น5 2 3" xfId="656"/>
    <cellStyle name="ส่วนที่ถูกเน้น5 2 4" xfId="657"/>
    <cellStyle name="ส่วนที่ถูกเน้น5 2 4 2" xfId="658"/>
    <cellStyle name="ส่วนที่ถูกเน้น5 2 5" xfId="659"/>
    <cellStyle name="ส่วนที่ถูกเน้น5 3" xfId="660"/>
    <cellStyle name="ส่วนที่ถูกเน้น5 4" xfId="661"/>
    <cellStyle name="ส่วนที่ถูกเน้น5 5" xfId="662"/>
    <cellStyle name="ส่วนที่ถูกเน้น5_BEx7" xfId="663"/>
    <cellStyle name="ส่วนที่ถูกเน้น6" xfId="664"/>
    <cellStyle name="ส่วนที่ถูกเน้น6 2" xfId="665"/>
    <cellStyle name="ส่วนที่ถูกเน้น6 2 2" xfId="666"/>
    <cellStyle name="ส่วนที่ถูกเน้น6 2 2 2" xfId="667"/>
    <cellStyle name="ส่วนที่ถูกเน้น6 2 2 2 2" xfId="668"/>
    <cellStyle name="ส่วนที่ถูกเน้น6 2 2 2 2 2" xfId="669"/>
    <cellStyle name="ส่วนที่ถูกเน้น6 2 2 2 3" xfId="670"/>
    <cellStyle name="ส่วนที่ถูกเน้น6 2 2 3" xfId="671"/>
    <cellStyle name="ส่วนที่ถูกเน้น6 2 2 3 2" xfId="672"/>
    <cellStyle name="ส่วนที่ถูกเน้น6 2 3" xfId="673"/>
    <cellStyle name="ส่วนที่ถูกเน้น6 2 4" xfId="674"/>
    <cellStyle name="ส่วนที่ถูกเน้น6 2 4 2" xfId="675"/>
    <cellStyle name="ส่วนที่ถูกเน้น6 2 5" xfId="676"/>
    <cellStyle name="ส่วนที่ถูกเน้น6 3" xfId="677"/>
    <cellStyle name="ส่วนที่ถูกเน้น6 4" xfId="678"/>
    <cellStyle name="ส่วนที่ถูกเน้น6 5" xfId="679"/>
    <cellStyle name="ส่วนที่ถูกเน้น6_BEx7" xfId="680"/>
    <cellStyle name="แสดงผล" xfId="681"/>
    <cellStyle name="แสดงผล 2" xfId="682"/>
    <cellStyle name="แสดงผล 2 2" xfId="683"/>
    <cellStyle name="แสดงผล 2 2 2" xfId="684"/>
    <cellStyle name="แสดงผล 2 2 2 2" xfId="685"/>
    <cellStyle name="แสดงผล 2 2 2 2 2" xfId="686"/>
    <cellStyle name="แสดงผล 2 2 2 3" xfId="687"/>
    <cellStyle name="แสดงผล 2 2 3" xfId="688"/>
    <cellStyle name="แสดงผล 2 2 3 2" xfId="689"/>
    <cellStyle name="แสดงผล 2 3" xfId="690"/>
    <cellStyle name="แสดงผล 2 4" xfId="691"/>
    <cellStyle name="แสดงผล 2 4 2" xfId="692"/>
    <cellStyle name="แสดงผล 2 5" xfId="693"/>
    <cellStyle name="แสดงผล 3" xfId="694"/>
    <cellStyle name="แสดงผล 4" xfId="695"/>
    <cellStyle name="แสดงผล 5" xfId="696"/>
    <cellStyle name="แสดงผล_BEx7" xfId="697"/>
    <cellStyle name="หมายเหตุ" xfId="698"/>
    <cellStyle name="หมายเหตุ 2" xfId="699"/>
    <cellStyle name="หมายเหตุ 2 2" xfId="700"/>
    <cellStyle name="หมายเหตุ 2 2 2" xfId="701"/>
    <cellStyle name="หมายเหตุ 2 2 2 2" xfId="702"/>
    <cellStyle name="หมายเหตุ 2 2 2 2 2" xfId="703"/>
    <cellStyle name="หมายเหตุ 2 2 2 3" xfId="704"/>
    <cellStyle name="หมายเหตุ 2 2 3" xfId="705"/>
    <cellStyle name="หมายเหตุ 2 2 3 2" xfId="706"/>
    <cellStyle name="หมายเหตุ 2 3" xfId="707"/>
    <cellStyle name="หมายเหตุ 2 4" xfId="708"/>
    <cellStyle name="หมายเหตุ 2 4 2" xfId="709"/>
    <cellStyle name="หมายเหตุ 2 5" xfId="710"/>
    <cellStyle name="หมายเหตุ 3" xfId="711"/>
    <cellStyle name="หมายเหตุ 4" xfId="712"/>
    <cellStyle name="หมายเหตุ 5" xfId="713"/>
    <cellStyle name="หมายเหตุ_BEx7" xfId="714"/>
    <cellStyle name="หัวเรื่อง 1" xfId="715"/>
    <cellStyle name="หัวเรื่อง 1 2" xfId="716"/>
    <cellStyle name="หัวเรื่อง 1 2 2" xfId="717"/>
    <cellStyle name="หัวเรื่อง 1 2 2 2" xfId="718"/>
    <cellStyle name="หัวเรื่อง 1 2 2 2 2" xfId="719"/>
    <cellStyle name="หัวเรื่อง 1 2 2 2 2 2" xfId="720"/>
    <cellStyle name="หัวเรื่อง 1 2 2 2 3" xfId="721"/>
    <cellStyle name="หัวเรื่อง 1 2 2 3" xfId="722"/>
    <cellStyle name="หัวเรื่อง 1 2 2 3 2" xfId="723"/>
    <cellStyle name="หัวเรื่อง 1 2 3" xfId="724"/>
    <cellStyle name="หัวเรื่อง 1 2 4" xfId="725"/>
    <cellStyle name="หัวเรื่อง 1 2 4 2" xfId="726"/>
    <cellStyle name="หัวเรื่อง 1 2 5" xfId="727"/>
    <cellStyle name="หัวเรื่อง 1 3" xfId="728"/>
    <cellStyle name="หัวเรื่อง 1 4" xfId="729"/>
    <cellStyle name="หัวเรื่อง 1 5" xfId="730"/>
    <cellStyle name="หัวเรื่อง 1_BEx7" xfId="731"/>
    <cellStyle name="หัวเรื่อง 2" xfId="732"/>
    <cellStyle name="หัวเรื่อง 2 2" xfId="733"/>
    <cellStyle name="หัวเรื่อง 2 2 2" xfId="734"/>
    <cellStyle name="หัวเรื่อง 2 2 2 2" xfId="735"/>
    <cellStyle name="หัวเรื่อง 2 2 2 2 2" xfId="736"/>
    <cellStyle name="หัวเรื่อง 2 2 2 2 2 2" xfId="737"/>
    <cellStyle name="หัวเรื่อง 2 2 2 2 3" xfId="738"/>
    <cellStyle name="หัวเรื่อง 2 2 2 3" xfId="739"/>
    <cellStyle name="หัวเรื่อง 2 2 2 3 2" xfId="740"/>
    <cellStyle name="หัวเรื่อง 2 2 3" xfId="741"/>
    <cellStyle name="หัวเรื่อง 2 2 4" xfId="742"/>
    <cellStyle name="หัวเรื่อง 2 2 4 2" xfId="743"/>
    <cellStyle name="หัวเรื่อง 2 2 5" xfId="744"/>
    <cellStyle name="หัวเรื่อง 2 3" xfId="745"/>
    <cellStyle name="หัวเรื่อง 2 4" xfId="746"/>
    <cellStyle name="หัวเรื่อง 2 5" xfId="747"/>
    <cellStyle name="หัวเรื่อง 2_BEx7" xfId="748"/>
    <cellStyle name="หัวเรื่อง 3" xfId="749"/>
    <cellStyle name="หัวเรื่อง 3 2" xfId="750"/>
    <cellStyle name="หัวเรื่อง 3 2 2" xfId="751"/>
    <cellStyle name="หัวเรื่อง 3 2 2 2" xfId="752"/>
    <cellStyle name="หัวเรื่อง 3 2 2 2 2" xfId="753"/>
    <cellStyle name="หัวเรื่อง 3 2 2 2 2 2" xfId="754"/>
    <cellStyle name="หัวเรื่อง 3 2 2 2 3" xfId="755"/>
    <cellStyle name="หัวเรื่อง 3 2 2 3" xfId="756"/>
    <cellStyle name="หัวเรื่อง 3 2 2 3 2" xfId="757"/>
    <cellStyle name="หัวเรื่อง 3 2 3" xfId="758"/>
    <cellStyle name="หัวเรื่อง 3 2 4" xfId="759"/>
    <cellStyle name="หัวเรื่อง 3 2 4 2" xfId="760"/>
    <cellStyle name="หัวเรื่อง 3 2 5" xfId="761"/>
    <cellStyle name="หัวเรื่อง 3 3" xfId="762"/>
    <cellStyle name="หัวเรื่อง 3 4" xfId="763"/>
    <cellStyle name="หัวเรื่อง 3 5" xfId="764"/>
    <cellStyle name="หัวเรื่อง 3_BEx7" xfId="765"/>
    <cellStyle name="หัวเรื่อง 4" xfId="766"/>
    <cellStyle name="หัวเรื่อง 4 2" xfId="767"/>
    <cellStyle name="หัวเรื่อง 4 2 2" xfId="768"/>
    <cellStyle name="หัวเรื่อง 4 2 2 2" xfId="769"/>
    <cellStyle name="หัวเรื่อง 4 2 2 2 2" xfId="770"/>
    <cellStyle name="หัวเรื่อง 4 2 2 2 2 2" xfId="771"/>
    <cellStyle name="หัวเรื่อง 4 2 2 2 3" xfId="772"/>
    <cellStyle name="หัวเรื่อง 4 2 2 3" xfId="773"/>
    <cellStyle name="หัวเรื่อง 4 2 2 3 2" xfId="774"/>
    <cellStyle name="หัวเรื่อง 4 2 3" xfId="775"/>
    <cellStyle name="หัวเรื่อง 4 2 4" xfId="776"/>
    <cellStyle name="หัวเรื่อง 4 2 4 2" xfId="777"/>
    <cellStyle name="หัวเรื่อง 4 2 5" xfId="778"/>
    <cellStyle name="หัวเรื่อง 4 3" xfId="779"/>
    <cellStyle name="หัวเรื่อง 4 4" xfId="780"/>
    <cellStyle name="หัวเรื่อง 4 5" xfId="781"/>
    <cellStyle name="หัวเรื่อง 4_BEx7" xfId="782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orat.hem\AppData\Local\Temp\Rar$DIb0.912\2564.04.3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3">
          <cell r="B3">
            <v>30</v>
          </cell>
          <cell r="C3" t="str">
            <v>เมษายน</v>
          </cell>
          <cell r="D3">
            <v>2564</v>
          </cell>
        </row>
        <row r="5">
          <cell r="B5" t="str">
            <v>30 เมษายน 2564</v>
          </cell>
        </row>
        <row r="8">
          <cell r="C8" t="str">
            <v>เมษายน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30/4/2021 21:48:36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1/5/2021 06:17:39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I64" t="str">
            <v>รายจ่ายลงทุน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PO ทั้งสิ้น YTM</v>
          </cell>
          <cell r="G65" t="str">
            <v>เบิกจ่ายทั้งสิ้น YTM</v>
          </cell>
          <cell r="H65" t="str">
            <v>ร้อยละเบิกจ่ายต่องบฯหลังโอน/ปป.ทั้งสิ้น - YTM</v>
          </cell>
          <cell r="I65" t="str">
            <v>งบฯ หลังโอน/ปป. ทั้งสิ้น
I</v>
          </cell>
          <cell r="J65" t="str">
            <v>จัดสรรถือจ่าย
F = D+E</v>
          </cell>
          <cell r="K65" t="str">
            <v>แผนการใช้จ่ายเงินปรับปรุง v2 
YTM</v>
          </cell>
          <cell r="L65" t="str">
            <v>PO ทั้งสิ้น YTM</v>
          </cell>
          <cell r="M65" t="str">
            <v>เบิกจ่ายทั้งสิ้น YTM</v>
          </cell>
          <cell r="N65" t="str">
            <v>ร้อยละเบิกจ่ายต่องบฯหลังโอน/ปป.ทั้งสิ้น - YTM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%</v>
          </cell>
          <cell r="I66" t="str">
            <v>* 1,000,000 THB</v>
          </cell>
          <cell r="J66" t="str">
            <v>* 1,000,000 THB</v>
          </cell>
          <cell r="K66" t="str">
            <v/>
          </cell>
          <cell r="L66" t="str">
            <v>* 1,000,000 THB</v>
          </cell>
          <cell r="M66" t="str">
            <v>* 1,000,000 THB</v>
          </cell>
          <cell r="N66" t="str">
            <v>%</v>
          </cell>
        </row>
        <row r="67">
          <cell r="A67" t="str">
            <v>รวมทั้งสิ้น</v>
          </cell>
          <cell r="C67">
            <v>1631590.69022296</v>
          </cell>
          <cell r="D67">
            <v>1271627.4764109601</v>
          </cell>
          <cell r="E67">
            <v>0</v>
          </cell>
          <cell r="F67">
            <v>19627.92773897</v>
          </cell>
          <cell r="G67">
            <v>956734.81185860001</v>
          </cell>
          <cell r="H67">
            <v>58.638163210000002</v>
          </cell>
          <cell r="I67">
            <v>530164.88287703996</v>
          </cell>
          <cell r="J67">
            <v>509874.92187403998</v>
          </cell>
          <cell r="K67">
            <v>0</v>
          </cell>
          <cell r="L67">
            <v>169615.58803447001</v>
          </cell>
          <cell r="M67">
            <v>178126.86312087</v>
          </cell>
          <cell r="N67">
            <v>33.598389646999998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12561.88073515</v>
          </cell>
          <cell r="D68">
            <v>9492.5283351500002</v>
          </cell>
          <cell r="E68">
            <v>0</v>
          </cell>
          <cell r="F68">
            <v>275.77319917</v>
          </cell>
          <cell r="G68">
            <v>6786.2482709699998</v>
          </cell>
          <cell r="H68">
            <v>54.022549759999997</v>
          </cell>
          <cell r="I68">
            <v>177396.84746485</v>
          </cell>
          <cell r="J68">
            <v>173417.18336485</v>
          </cell>
          <cell r="K68">
            <v>0</v>
          </cell>
          <cell r="L68">
            <v>81766.258902429996</v>
          </cell>
          <cell r="M68">
            <v>61646.947167270002</v>
          </cell>
          <cell r="N68">
            <v>34.750869616999999</v>
          </cell>
        </row>
        <row r="69">
          <cell r="A69" t="str">
            <v>18</v>
          </cell>
          <cell r="B69" t="str">
            <v>กระทรวงวัฒนธรรม</v>
          </cell>
          <cell r="C69">
            <v>5405.8636366800001</v>
          </cell>
          <cell r="D69">
            <v>4054.7423366799999</v>
          </cell>
          <cell r="E69">
            <v>0</v>
          </cell>
          <cell r="F69">
            <v>220.00088796</v>
          </cell>
          <cell r="G69">
            <v>2578.1519916699999</v>
          </cell>
          <cell r="H69">
            <v>47.691768881999998</v>
          </cell>
          <cell r="I69">
            <v>2557.0248633199999</v>
          </cell>
          <cell r="J69">
            <v>2471.3141633199998</v>
          </cell>
          <cell r="K69">
            <v>0</v>
          </cell>
          <cell r="L69">
            <v>1063.93792777</v>
          </cell>
          <cell r="M69">
            <v>770.15316558999996</v>
          </cell>
          <cell r="N69">
            <v>30.119111341</v>
          </cell>
        </row>
        <row r="70">
          <cell r="A70" t="str">
            <v>05</v>
          </cell>
          <cell r="B70" t="str">
            <v>กท.กทท.และกีฬา</v>
          </cell>
          <cell r="C70">
            <v>4459.9282730000004</v>
          </cell>
          <cell r="D70">
            <v>3460.0638730000001</v>
          </cell>
          <cell r="E70">
            <v>0</v>
          </cell>
          <cell r="F70">
            <v>200.89443732000001</v>
          </cell>
          <cell r="G70">
            <v>2211.5901892100001</v>
          </cell>
          <cell r="H70">
            <v>49.588021462</v>
          </cell>
          <cell r="I70">
            <v>1632.7495269999999</v>
          </cell>
          <cell r="J70">
            <v>1488.8075269999999</v>
          </cell>
          <cell r="K70">
            <v>0</v>
          </cell>
          <cell r="L70">
            <v>349.12957490999997</v>
          </cell>
          <cell r="M70">
            <v>399.57126835999998</v>
          </cell>
          <cell r="N70">
            <v>24.472294235</v>
          </cell>
        </row>
        <row r="71">
          <cell r="A71" t="str">
            <v>27</v>
          </cell>
          <cell r="B71" t="str">
            <v>หน่วยงานของรัฐสภา</v>
          </cell>
          <cell r="C71">
            <v>6226.4308870000004</v>
          </cell>
          <cell r="D71">
            <v>4639.5757869999998</v>
          </cell>
          <cell r="E71">
            <v>0</v>
          </cell>
          <cell r="F71">
            <v>102.73051477999999</v>
          </cell>
          <cell r="G71">
            <v>3186.87348428</v>
          </cell>
          <cell r="H71">
            <v>51.182989775999999</v>
          </cell>
          <cell r="I71">
            <v>3379.9131130000001</v>
          </cell>
          <cell r="J71">
            <v>2436.7140129999998</v>
          </cell>
          <cell r="K71">
            <v>0</v>
          </cell>
          <cell r="L71">
            <v>193.99793399999999</v>
          </cell>
          <cell r="M71">
            <v>937.20518630000004</v>
          </cell>
          <cell r="N71">
            <v>27.728676890999999</v>
          </cell>
        </row>
        <row r="72">
          <cell r="A72" t="str">
            <v>07</v>
          </cell>
          <cell r="B72" t="str">
            <v>กท.เกษตรและสหกรณ์</v>
          </cell>
          <cell r="C72">
            <v>38410.680605000001</v>
          </cell>
          <cell r="D72">
            <v>29300.974904999999</v>
          </cell>
          <cell r="E72">
            <v>0</v>
          </cell>
          <cell r="F72">
            <v>722.77985901</v>
          </cell>
          <cell r="G72">
            <v>20450.895495739998</v>
          </cell>
          <cell r="H72">
            <v>53.242731380000002</v>
          </cell>
          <cell r="I72">
            <v>72320.405895000004</v>
          </cell>
          <cell r="J72">
            <v>72306.063695000004</v>
          </cell>
          <cell r="K72">
            <v>0</v>
          </cell>
          <cell r="L72">
            <v>18807.015256750001</v>
          </cell>
          <cell r="M72">
            <v>27929.151502479999</v>
          </cell>
          <cell r="N72">
            <v>38.618632122999998</v>
          </cell>
        </row>
        <row r="73">
          <cell r="A73" t="str">
            <v>12</v>
          </cell>
          <cell r="B73" t="str">
            <v>กระทรวงพลังงาน</v>
          </cell>
          <cell r="C73">
            <v>1551.7480256199999</v>
          </cell>
          <cell r="D73">
            <v>1176.2635256200001</v>
          </cell>
          <cell r="E73">
            <v>0</v>
          </cell>
          <cell r="F73">
            <v>120.70994782</v>
          </cell>
          <cell r="G73">
            <v>764.81439835000003</v>
          </cell>
          <cell r="H73">
            <v>49.287280262000003</v>
          </cell>
          <cell r="I73">
            <v>727.41987438000001</v>
          </cell>
          <cell r="J73">
            <v>613.21247438</v>
          </cell>
          <cell r="K73">
            <v>0</v>
          </cell>
          <cell r="L73">
            <v>230.8225845</v>
          </cell>
          <cell r="M73">
            <v>233.40207346</v>
          </cell>
          <cell r="N73">
            <v>32.086293169000001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160021.82895</v>
          </cell>
          <cell r="D74">
            <v>120283.36775</v>
          </cell>
          <cell r="E74">
            <v>0</v>
          </cell>
          <cell r="F74">
            <v>8636.4696423200003</v>
          </cell>
          <cell r="G74">
            <v>79787.046698649996</v>
          </cell>
          <cell r="H74">
            <v>49.860101726000003</v>
          </cell>
          <cell r="I74">
            <v>54508.819450000003</v>
          </cell>
          <cell r="J74">
            <v>50984.064550000003</v>
          </cell>
          <cell r="K74">
            <v>0</v>
          </cell>
          <cell r="L74">
            <v>10812.65224435</v>
          </cell>
          <cell r="M74">
            <v>14179.69086717</v>
          </cell>
          <cell r="N74">
            <v>26.013571766999998</v>
          </cell>
        </row>
        <row r="75">
          <cell r="A75" t="str">
            <v>09</v>
          </cell>
          <cell r="B75" t="str">
            <v>กท.ทรัพยากรธรรมชาติฯ</v>
          </cell>
          <cell r="C75">
            <v>17370.711080630001</v>
          </cell>
          <cell r="D75">
            <v>13071.68808063</v>
          </cell>
          <cell r="E75">
            <v>0</v>
          </cell>
          <cell r="F75">
            <v>360.82401792000002</v>
          </cell>
          <cell r="G75">
            <v>9471.6860868000003</v>
          </cell>
          <cell r="H75">
            <v>54.526760838000001</v>
          </cell>
          <cell r="I75">
            <v>11964.99581937</v>
          </cell>
          <cell r="J75">
            <v>11758.78991937</v>
          </cell>
          <cell r="K75">
            <v>0</v>
          </cell>
          <cell r="L75">
            <v>5093.96825661</v>
          </cell>
          <cell r="M75">
            <v>3853.4925741100001</v>
          </cell>
          <cell r="N75">
            <v>32.206384626000002</v>
          </cell>
        </row>
        <row r="76">
          <cell r="A76" t="str">
            <v>13</v>
          </cell>
          <cell r="B76" t="str">
            <v>กระทรวงพาณิชย์</v>
          </cell>
          <cell r="C76">
            <v>5931.3456416999998</v>
          </cell>
          <cell r="D76">
            <v>4698.0268917000003</v>
          </cell>
          <cell r="E76">
            <v>0</v>
          </cell>
          <cell r="F76">
            <v>413.30450636</v>
          </cell>
          <cell r="G76">
            <v>2917.99376373</v>
          </cell>
          <cell r="H76">
            <v>49.196151092999997</v>
          </cell>
          <cell r="I76">
            <v>894.12715830000002</v>
          </cell>
          <cell r="J76">
            <v>894.12715830000002</v>
          </cell>
          <cell r="K76">
            <v>0</v>
          </cell>
          <cell r="L76">
            <v>419.46025408999998</v>
          </cell>
          <cell r="M76">
            <v>243.56164863999999</v>
          </cell>
          <cell r="N76">
            <v>27.240157776</v>
          </cell>
        </row>
        <row r="77">
          <cell r="A77" t="str">
            <v>22</v>
          </cell>
          <cell r="B77" t="str">
            <v>กระทรวงอุตสาหกรรม</v>
          </cell>
          <cell r="C77">
            <v>3917.8070411099998</v>
          </cell>
          <cell r="D77">
            <v>3146.8180411100002</v>
          </cell>
          <cell r="E77">
            <v>0</v>
          </cell>
          <cell r="F77">
            <v>428.40895812000002</v>
          </cell>
          <cell r="G77">
            <v>2034.7348826899999</v>
          </cell>
          <cell r="H77">
            <v>51.935556329000001</v>
          </cell>
          <cell r="I77">
            <v>741.37325888999999</v>
          </cell>
          <cell r="J77">
            <v>630.05975889000001</v>
          </cell>
          <cell r="K77">
            <v>0</v>
          </cell>
          <cell r="L77">
            <v>219.75389985000001</v>
          </cell>
          <cell r="M77">
            <v>176.11470252000001</v>
          </cell>
          <cell r="N77">
            <v>23.755200287000001</v>
          </cell>
        </row>
        <row r="78">
          <cell r="A78" t="str">
            <v>25</v>
          </cell>
          <cell r="B78" t="str">
            <v>ส่วน รช.มสก.ส.นายกฯ</v>
          </cell>
          <cell r="C78">
            <v>108753.12631846</v>
          </cell>
          <cell r="D78">
            <v>81618.888918459998</v>
          </cell>
          <cell r="E78">
            <v>0</v>
          </cell>
          <cell r="F78">
            <v>1170.57446805</v>
          </cell>
          <cell r="G78">
            <v>59717.923016499997</v>
          </cell>
          <cell r="H78">
            <v>54.911454077999998</v>
          </cell>
          <cell r="I78">
            <v>22021.292981539998</v>
          </cell>
          <cell r="J78">
            <v>19541.531081540001</v>
          </cell>
          <cell r="K78">
            <v>0</v>
          </cell>
          <cell r="L78">
            <v>7576.5765621</v>
          </cell>
          <cell r="M78">
            <v>2899.0185471</v>
          </cell>
          <cell r="N78">
            <v>13.164615490999999</v>
          </cell>
        </row>
        <row r="79">
          <cell r="A79" t="str">
            <v>11</v>
          </cell>
          <cell r="B79" t="str">
            <v>กระทรวงดิจิทัลเพื่อฯ</v>
          </cell>
          <cell r="C79">
            <v>5599.7174122599999</v>
          </cell>
          <cell r="D79">
            <v>4316.2933122599998</v>
          </cell>
          <cell r="E79">
            <v>0</v>
          </cell>
          <cell r="F79">
            <v>266.94139616000001</v>
          </cell>
          <cell r="G79">
            <v>2381.0372896899999</v>
          </cell>
          <cell r="H79">
            <v>42.520668712000003</v>
          </cell>
          <cell r="I79">
            <v>2701.9400877399999</v>
          </cell>
          <cell r="J79">
            <v>2186.7046877399998</v>
          </cell>
          <cell r="K79">
            <v>0</v>
          </cell>
          <cell r="L79">
            <v>141.08424980999999</v>
          </cell>
          <cell r="M79">
            <v>1657.1406719500001</v>
          </cell>
          <cell r="N79">
            <v>61.331510623</v>
          </cell>
        </row>
        <row r="80">
          <cell r="A80" t="str">
            <v>16</v>
          </cell>
          <cell r="B80" t="str">
            <v>กระทรวงยุติธรรม</v>
          </cell>
          <cell r="C80">
            <v>23222.75033789</v>
          </cell>
          <cell r="D80">
            <v>17391.760737889999</v>
          </cell>
          <cell r="E80">
            <v>0</v>
          </cell>
          <cell r="F80">
            <v>580.59290601999999</v>
          </cell>
          <cell r="G80">
            <v>12488.60838111</v>
          </cell>
          <cell r="H80">
            <v>53.777473380000004</v>
          </cell>
          <cell r="I80">
            <v>3605.3405621100001</v>
          </cell>
          <cell r="J80">
            <v>2916.4784191099998</v>
          </cell>
          <cell r="K80">
            <v>0</v>
          </cell>
          <cell r="L80">
            <v>1128.3118366799999</v>
          </cell>
          <cell r="M80">
            <v>753.33811945000002</v>
          </cell>
          <cell r="N80">
            <v>20.895061269999999</v>
          </cell>
        </row>
        <row r="81">
          <cell r="A81" t="str">
            <v>01</v>
          </cell>
          <cell r="B81" t="str">
            <v>สำนักนายกรัฐมนตรี</v>
          </cell>
          <cell r="C81">
            <v>27156.413811580001</v>
          </cell>
          <cell r="D81">
            <v>20469.31451158</v>
          </cell>
          <cell r="E81">
            <v>0</v>
          </cell>
          <cell r="F81">
            <v>1610.5304326600001</v>
          </cell>
          <cell r="G81">
            <v>14575.45297989</v>
          </cell>
          <cell r="H81">
            <v>53.672230364999997</v>
          </cell>
          <cell r="I81">
            <v>12134.51398842</v>
          </cell>
          <cell r="J81">
            <v>11132.67678842</v>
          </cell>
          <cell r="K81">
            <v>0</v>
          </cell>
          <cell r="L81">
            <v>2098.11628806</v>
          </cell>
          <cell r="M81">
            <v>5631.7108948699997</v>
          </cell>
          <cell r="N81">
            <v>46.410683611000003</v>
          </cell>
        </row>
        <row r="82">
          <cell r="A82" t="str">
            <v>15</v>
          </cell>
          <cell r="B82" t="str">
            <v>กระทรวงมหาดไทย</v>
          </cell>
          <cell r="C82">
            <v>253872.13053723</v>
          </cell>
          <cell r="D82">
            <v>192923.23983723001</v>
          </cell>
          <cell r="E82">
            <v>0</v>
          </cell>
          <cell r="F82">
            <v>1544.6600900200001</v>
          </cell>
          <cell r="G82">
            <v>158039.45352725001</v>
          </cell>
          <cell r="H82">
            <v>62.251596184999997</v>
          </cell>
          <cell r="I82">
            <v>80615.541262769999</v>
          </cell>
          <cell r="J82">
            <v>79406.373062769999</v>
          </cell>
          <cell r="K82">
            <v>0</v>
          </cell>
          <cell r="L82">
            <v>16648.237318579999</v>
          </cell>
          <cell r="M82">
            <v>16654.981026820002</v>
          </cell>
          <cell r="N82">
            <v>20.659764564</v>
          </cell>
        </row>
        <row r="83">
          <cell r="A83" t="str">
            <v>21</v>
          </cell>
          <cell r="B83" t="str">
            <v>กระทรวงสาธารณสุข</v>
          </cell>
          <cell r="C83">
            <v>128830.20318175999</v>
          </cell>
          <cell r="D83">
            <v>96657.096931759996</v>
          </cell>
          <cell r="E83">
            <v>0</v>
          </cell>
          <cell r="F83">
            <v>431.26268306999998</v>
          </cell>
          <cell r="G83">
            <v>73209.909836949999</v>
          </cell>
          <cell r="H83">
            <v>56.826666441</v>
          </cell>
          <cell r="I83">
            <v>16972.108618239999</v>
          </cell>
          <cell r="J83">
            <v>16824.965218239999</v>
          </cell>
          <cell r="K83">
            <v>0</v>
          </cell>
          <cell r="L83">
            <v>8586.84355899</v>
          </cell>
          <cell r="M83">
            <v>5084.3042886599997</v>
          </cell>
          <cell r="N83">
            <v>29.956821529999999</v>
          </cell>
        </row>
        <row r="84">
          <cell r="A84" t="str">
            <v>20</v>
          </cell>
          <cell r="B84" t="str">
            <v>กระทรวงศึกษาธิการ</v>
          </cell>
          <cell r="C84">
            <v>336800.5702978</v>
          </cell>
          <cell r="D84">
            <v>252536.66919779999</v>
          </cell>
          <cell r="E84">
            <v>0</v>
          </cell>
          <cell r="F84">
            <v>325.47285689</v>
          </cell>
          <cell r="G84">
            <v>187953.39173531</v>
          </cell>
          <cell r="H84">
            <v>55.805544382000001</v>
          </cell>
          <cell r="I84">
            <v>19649.111502200001</v>
          </cell>
          <cell r="J84">
            <v>18449.999842199999</v>
          </cell>
          <cell r="K84">
            <v>0</v>
          </cell>
          <cell r="L84">
            <v>7591.0698308999999</v>
          </cell>
          <cell r="M84">
            <v>4105.8136172499999</v>
          </cell>
          <cell r="N84">
            <v>20.89567061</v>
          </cell>
        </row>
        <row r="85">
          <cell r="A85" t="str">
            <v>03</v>
          </cell>
          <cell r="B85" t="str">
            <v>กระทรวงการคลัง</v>
          </cell>
          <cell r="C85">
            <v>263728.80748860998</v>
          </cell>
          <cell r="D85">
            <v>237642.93398860999</v>
          </cell>
          <cell r="E85">
            <v>0</v>
          </cell>
          <cell r="F85">
            <v>1238.1917553400001</v>
          </cell>
          <cell r="G85">
            <v>160234.62945554999</v>
          </cell>
          <cell r="H85">
            <v>60.757348043</v>
          </cell>
          <cell r="I85">
            <v>4711.3694113900001</v>
          </cell>
          <cell r="J85">
            <v>4160.0117113899996</v>
          </cell>
          <cell r="K85">
            <v>0</v>
          </cell>
          <cell r="L85">
            <v>1672.62383419</v>
          </cell>
          <cell r="M85">
            <v>1805.3183047699999</v>
          </cell>
          <cell r="N85">
            <v>38.318334800999999</v>
          </cell>
        </row>
        <row r="86">
          <cell r="A86" t="str">
            <v>06</v>
          </cell>
          <cell r="B86" t="str">
            <v>กท.พ.สังคม/คม.มนุษย์</v>
          </cell>
          <cell r="C86">
            <v>20709.465806</v>
          </cell>
          <cell r="D86">
            <v>18031.294905999999</v>
          </cell>
          <cell r="E86">
            <v>0</v>
          </cell>
          <cell r="F86">
            <v>85.086924940000003</v>
          </cell>
          <cell r="G86">
            <v>13187.41181299</v>
          </cell>
          <cell r="H86">
            <v>63.678184346000002</v>
          </cell>
          <cell r="I86">
            <v>1632.344994</v>
          </cell>
          <cell r="J86">
            <v>1632.344994</v>
          </cell>
          <cell r="K86">
            <v>0</v>
          </cell>
          <cell r="L86">
            <v>154.51033064000001</v>
          </cell>
          <cell r="M86">
            <v>684.01100381000003</v>
          </cell>
          <cell r="N86">
            <v>41.903580818999998</v>
          </cell>
        </row>
        <row r="87">
          <cell r="A87" t="str">
            <v>04</v>
          </cell>
          <cell r="B87" t="str">
            <v>กระทรวงการต่างประเทศ</v>
          </cell>
          <cell r="C87">
            <v>7756.4097000000002</v>
          </cell>
          <cell r="D87">
            <v>7138.1938129999999</v>
          </cell>
          <cell r="E87">
            <v>0</v>
          </cell>
          <cell r="F87">
            <v>78.78458492</v>
          </cell>
          <cell r="G87">
            <v>5165.2791987399996</v>
          </cell>
          <cell r="H87">
            <v>66.593687009000007</v>
          </cell>
          <cell r="I87">
            <v>399.9545</v>
          </cell>
          <cell r="J87">
            <v>349.17649999999998</v>
          </cell>
          <cell r="K87">
            <v>0</v>
          </cell>
          <cell r="L87">
            <v>67.011471069999999</v>
          </cell>
          <cell r="M87">
            <v>66.174907849999997</v>
          </cell>
          <cell r="N87">
            <v>16.545609026000001</v>
          </cell>
        </row>
        <row r="88">
          <cell r="A88" t="str">
            <v>23</v>
          </cell>
          <cell r="B88" t="str">
            <v>กระทรวงการอุดมศึกษา</v>
          </cell>
          <cell r="C88">
            <v>95358.659112480003</v>
          </cell>
          <cell r="D88">
            <v>71618.239187479994</v>
          </cell>
          <cell r="E88">
            <v>0</v>
          </cell>
          <cell r="F88">
            <v>741.88716947</v>
          </cell>
          <cell r="G88">
            <v>63142.316455079999</v>
          </cell>
          <cell r="H88">
            <v>66.215608570000001</v>
          </cell>
          <cell r="I88">
            <v>32768.361387520003</v>
          </cell>
          <cell r="J88">
            <v>30636.129287520002</v>
          </cell>
          <cell r="K88">
            <v>0</v>
          </cell>
          <cell r="L88">
            <v>4775.0621279099996</v>
          </cell>
          <cell r="M88">
            <v>23141.472379769999</v>
          </cell>
          <cell r="N88">
            <v>70.621390267999999</v>
          </cell>
        </row>
        <row r="89">
          <cell r="A89" t="str">
            <v>17</v>
          </cell>
          <cell r="B89" t="str">
            <v>กระทรวงแรงงาน</v>
          </cell>
          <cell r="C89">
            <v>69339.197943000006</v>
          </cell>
          <cell r="D89">
            <v>52004.350042999999</v>
          </cell>
          <cell r="E89">
            <v>0</v>
          </cell>
          <cell r="F89">
            <v>72.046500649999999</v>
          </cell>
          <cell r="G89">
            <v>50885.323907450002</v>
          </cell>
          <cell r="H89">
            <v>73.386086683000002</v>
          </cell>
          <cell r="I89">
            <v>381.11895700000002</v>
          </cell>
          <cell r="J89">
            <v>372.08105699999999</v>
          </cell>
          <cell r="K89">
            <v>0</v>
          </cell>
          <cell r="L89">
            <v>219.14379027999999</v>
          </cell>
          <cell r="M89">
            <v>96.618602670000001</v>
          </cell>
          <cell r="N89">
            <v>25.351298037999999</v>
          </cell>
        </row>
        <row r="90">
          <cell r="A90" t="str">
            <v>29</v>
          </cell>
          <cell r="B90" t="str">
            <v>หน่วยงานอิสระของรัฐ</v>
          </cell>
          <cell r="C90">
            <v>15574.0591</v>
          </cell>
          <cell r="D90">
            <v>11682.3712</v>
          </cell>
          <cell r="E90">
            <v>0</v>
          </cell>
          <cell r="F90">
            <v>0</v>
          </cell>
          <cell r="G90">
            <v>11682.3712</v>
          </cell>
          <cell r="H90">
            <v>75.011730243000002</v>
          </cell>
          <cell r="I90">
            <v>2190.2107999999998</v>
          </cell>
          <cell r="J90">
            <v>1514.7416000000001</v>
          </cell>
          <cell r="K90">
            <v>0</v>
          </cell>
          <cell r="L90">
            <v>0</v>
          </cell>
          <cell r="M90">
            <v>1426.2996000000001</v>
          </cell>
          <cell r="N90">
            <v>65.121567294000002</v>
          </cell>
        </row>
        <row r="91">
          <cell r="A91" t="str">
            <v>28</v>
          </cell>
          <cell r="B91" t="str">
            <v>หน่วยงานของศาล</v>
          </cell>
          <cell r="C91">
            <v>19030.954300000001</v>
          </cell>
          <cell r="D91">
            <v>14272.7803</v>
          </cell>
          <cell r="E91">
            <v>0</v>
          </cell>
          <cell r="F91">
            <v>0</v>
          </cell>
          <cell r="G91">
            <v>13881.667799999999</v>
          </cell>
          <cell r="H91">
            <v>72.942573353</v>
          </cell>
          <cell r="I91">
            <v>4257.9974000000002</v>
          </cell>
          <cell r="J91">
            <v>3751.3710000000001</v>
          </cell>
          <cell r="K91">
            <v>0</v>
          </cell>
          <cell r="L91">
            <v>0</v>
          </cell>
          <cell r="M91">
            <v>3751.3710000000001</v>
          </cell>
          <cell r="N91">
            <v>88.101768215999996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V84"/>
  <sheetViews>
    <sheetView tabSelected="1" view="pageBreakPreview" zoomScale="75" zoomScaleNormal="86" zoomScaleSheetLayoutView="100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K33" sqref="K33"/>
    </sheetView>
  </sheetViews>
  <sheetFormatPr defaultRowHeight="12.75"/>
  <cols>
    <col min="1" max="1" width="6.7109375" style="65" customWidth="1"/>
    <col min="2" max="2" width="39.42578125" customWidth="1"/>
    <col min="3" max="3" width="14" customWidth="1"/>
    <col min="4" max="8" width="12.42578125" customWidth="1"/>
    <col min="9" max="9" width="14" customWidth="1"/>
    <col min="10" max="14" width="12.42578125" customWidth="1"/>
    <col min="15" max="15" width="17.85546875" bestFit="1" customWidth="1"/>
    <col min="16" max="16" width="15.5703125" bestFit="1" customWidth="1"/>
    <col min="17" max="17" width="12.42578125" customWidth="1"/>
    <col min="18" max="18" width="13.42578125" bestFit="1" customWidth="1"/>
    <col min="19" max="19" width="15.5703125" bestFit="1" customWidth="1"/>
    <col min="20" max="20" width="12.42578125" customWidth="1"/>
    <col min="21" max="21" width="9" customWidth="1"/>
  </cols>
  <sheetData>
    <row r="1" spans="1:22" ht="33.75">
      <c r="A1" s="1" t="str">
        <f>"ผลการเบิกจ่ายเงินงบประมาณประจำปี 2564 ตั้งแต่ต้นปีงบประมาณ จนถึงสิ้นเดือน "&amp;[1]HeaderFooter!C8</f>
        <v>ผลการเบิกจ่ายเงินงบประมาณประจำปี 2564 ตั้งแต่ต้นปีงบประมาณ จนถึงสิ้นเดือน เมษายน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2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9"/>
      <c r="I4" s="10" t="s">
        <v>5</v>
      </c>
      <c r="J4" s="11"/>
      <c r="K4" s="11"/>
      <c r="L4" s="11"/>
      <c r="M4" s="11"/>
      <c r="N4" s="11"/>
      <c r="O4" s="10" t="s">
        <v>6</v>
      </c>
      <c r="P4" s="11"/>
      <c r="Q4" s="11"/>
      <c r="R4" s="11"/>
      <c r="S4" s="11"/>
      <c r="T4" s="12"/>
    </row>
    <row r="5" spans="1:22" ht="84">
      <c r="A5" s="13"/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5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7" t="s">
        <v>12</v>
      </c>
      <c r="O5" s="15" t="s">
        <v>13</v>
      </c>
      <c r="P5" s="16" t="s">
        <v>8</v>
      </c>
      <c r="Q5" s="16" t="s">
        <v>9</v>
      </c>
      <c r="R5" s="16" t="s">
        <v>10</v>
      </c>
      <c r="S5" s="16" t="s">
        <v>11</v>
      </c>
      <c r="T5" s="17" t="s">
        <v>12</v>
      </c>
    </row>
    <row r="6" spans="1:22" ht="21">
      <c r="A6" s="18">
        <v>1</v>
      </c>
      <c r="B6" s="19" t="str">
        <f>VLOOKUP($U6,[1]Name!$A:$B,2,0)</f>
        <v>กระทรวงคมนาคม</v>
      </c>
      <c r="C6" s="20">
        <f>IF(ISERROR(VLOOKUP($U6,[1]BN1!$A:$N,3,0)),0,VLOOKUP($U6,[1]BN1!$A:$N,3,0))</f>
        <v>12561.88073515</v>
      </c>
      <c r="D6" s="20">
        <f>IF(ISERROR(VLOOKUP($U6,[1]BN1!$A:$N,4,0)),0,VLOOKUP($U6,[1]BN1!$A:$N,4,0))</f>
        <v>9492.5283351500002</v>
      </c>
      <c r="E6" s="20">
        <f>IF(ISERROR(VLOOKUP($U6,[1]BN1!$A:$N,5,0)),0,VLOOKUP($U6,[1]BN1!$A:$N,5,0))</f>
        <v>0</v>
      </c>
      <c r="F6" s="20">
        <f>IF(ISERROR(VLOOKUP($U6,[1]BN1!$A:$N,6,0)),0,VLOOKUP($U6,[1]BN1!$A:$N,6,0))</f>
        <v>275.77319917</v>
      </c>
      <c r="G6" s="20">
        <f>IF(ISERROR(VLOOKUP($U6,[1]BN1!$A:$N,7,0)),0,VLOOKUP($U6,[1]BN1!$A:$N,7,0))</f>
        <v>6786.2482709699998</v>
      </c>
      <c r="H6" s="21">
        <f t="shared" ref="H6:H30" si="0">IF(ISERROR(G6/C6*100),0,G6/C6*100)</f>
        <v>54.022549760252645</v>
      </c>
      <c r="I6" s="20">
        <f>IF(ISERROR(VLOOKUP($U6,[1]BN1!$A:$N,9,0)),0,VLOOKUP($U6,[1]BN1!$A:$N,9,0))</f>
        <v>177396.84746485</v>
      </c>
      <c r="J6" s="22">
        <f>IF(ISERROR(VLOOKUP($U6,[1]BN1!$A:$N,10,0)),0,VLOOKUP($U6,[1]BN1!$A:$N,10,0))</f>
        <v>173417.18336485</v>
      </c>
      <c r="K6" s="22">
        <f>IF(ISERROR(VLOOKUP($U6,[1]BN1!$A:$N,11,0)),0,VLOOKUP($U6,[1]BN1!$A:$N,11,0))</f>
        <v>0</v>
      </c>
      <c r="L6" s="22">
        <f>IF(ISERROR(VLOOKUP($U6,[1]BN1!$A:$N,12,0)),0,VLOOKUP($U6,[1]BN1!$A:$N,12,0))</f>
        <v>81766.258902429996</v>
      </c>
      <c r="M6" s="22">
        <f>IF(ISERROR(VLOOKUP($U6,[1]BN1!$A:$N,13,0)),0,VLOOKUP($U6,[1]BN1!$A:$N,13,0))</f>
        <v>61646.947167270002</v>
      </c>
      <c r="N6" s="23">
        <f t="shared" ref="N6:N30" si="1">IF(ISERROR(M6/I6*100),0,M6/I6*100)</f>
        <v>34.750869617051642</v>
      </c>
      <c r="O6" s="24">
        <f t="shared" ref="O6:S29" si="2">C6+I6</f>
        <v>189958.72820000001</v>
      </c>
      <c r="P6" s="25">
        <f t="shared" si="2"/>
        <v>182909.71170000001</v>
      </c>
      <c r="Q6" s="25">
        <f t="shared" si="2"/>
        <v>0</v>
      </c>
      <c r="R6" s="25">
        <f t="shared" si="2"/>
        <v>82042.032101599994</v>
      </c>
      <c r="S6" s="25">
        <f t="shared" si="2"/>
        <v>68433.19543824</v>
      </c>
      <c r="T6" s="26">
        <f t="shared" ref="T6:T30" si="3">IF(ISERROR(S6/O6*100),0,S6/O6*100)</f>
        <v>36.025296698232999</v>
      </c>
      <c r="U6" s="27" t="s">
        <v>14</v>
      </c>
      <c r="V6" s="28"/>
    </row>
    <row r="7" spans="1:22" ht="21">
      <c r="A7" s="29">
        <v>2</v>
      </c>
      <c r="B7" s="30" t="str">
        <f>VLOOKUP($U7,[1]Name!$A:$B,2,0)</f>
        <v>กระทรวงวัฒนธรรม</v>
      </c>
      <c r="C7" s="31">
        <f>IF(ISERROR(VLOOKUP($U7,[1]BN1!$A:$N,3,0)),0,VLOOKUP($U7,[1]BN1!$A:$N,3,0))</f>
        <v>5405.8636366800001</v>
      </c>
      <c r="D7" s="32">
        <f>IF(ISERROR(VLOOKUP($U7,[1]BN1!$A:$N,4,0)),0,VLOOKUP($U7,[1]BN1!$A:$N,4,0))</f>
        <v>4054.7423366799999</v>
      </c>
      <c r="E7" s="32">
        <f>IF(ISERROR(VLOOKUP($U7,[1]BN1!$A:$N,5,0)),0,VLOOKUP($U7,[1]BN1!$A:$N,5,0))</f>
        <v>0</v>
      </c>
      <c r="F7" s="32">
        <f>IF(ISERROR(VLOOKUP($U7,[1]BN1!$A:$N,6,0)),0,VLOOKUP($U7,[1]BN1!$A:$N,6,0))</f>
        <v>220.00088796</v>
      </c>
      <c r="G7" s="32">
        <f>IF(ISERROR(VLOOKUP($U7,[1]BN1!$A:$N,7,0)),0,VLOOKUP($U7,[1]BN1!$A:$N,7,0))</f>
        <v>2578.1519916699999</v>
      </c>
      <c r="H7" s="33">
        <f t="shared" si="0"/>
        <v>47.691768881787162</v>
      </c>
      <c r="I7" s="31">
        <f>IF(ISERROR(VLOOKUP($U7,[1]BN1!$A:$N,9,0)),0,VLOOKUP($U7,[1]BN1!$A:$N,9,0))</f>
        <v>2557.0248633199999</v>
      </c>
      <c r="J7" s="32">
        <f>IF(ISERROR(VLOOKUP($U7,[1]BN1!$A:$N,10,0)),0,VLOOKUP($U7,[1]BN1!$A:$N,10,0))</f>
        <v>2471.3141633199998</v>
      </c>
      <c r="K7" s="32">
        <f>IF(ISERROR(VLOOKUP($U7,[1]BN1!$A:$N,11,0)),0,VLOOKUP($U7,[1]BN1!$A:$N,11,0))</f>
        <v>0</v>
      </c>
      <c r="L7" s="32">
        <f>IF(ISERROR(VLOOKUP($U7,[1]BN1!$A:$N,12,0)),0,VLOOKUP($U7,[1]BN1!$A:$N,12,0))</f>
        <v>1063.93792777</v>
      </c>
      <c r="M7" s="32">
        <f>IF(ISERROR(VLOOKUP($U7,[1]BN1!$A:$N,13,0)),0,VLOOKUP($U7,[1]BN1!$A:$N,13,0))</f>
        <v>770.15316558999996</v>
      </c>
      <c r="N7" s="34">
        <f t="shared" si="1"/>
        <v>30.119111340593125</v>
      </c>
      <c r="O7" s="31">
        <f t="shared" si="2"/>
        <v>7962.8885</v>
      </c>
      <c r="P7" s="32">
        <f t="shared" si="2"/>
        <v>6526.0564999999997</v>
      </c>
      <c r="Q7" s="32">
        <f t="shared" si="2"/>
        <v>0</v>
      </c>
      <c r="R7" s="32">
        <f t="shared" si="2"/>
        <v>1283.93881573</v>
      </c>
      <c r="S7" s="32">
        <f t="shared" si="2"/>
        <v>3348.3051572599998</v>
      </c>
      <c r="T7" s="35">
        <f t="shared" si="3"/>
        <v>42.048876576131889</v>
      </c>
      <c r="U7" s="27" t="s">
        <v>15</v>
      </c>
      <c r="V7" s="28"/>
    </row>
    <row r="8" spans="1:22" ht="21">
      <c r="A8" s="29">
        <v>3</v>
      </c>
      <c r="B8" s="30" t="str">
        <f>VLOOKUP($U8,[1]Name!$A:$B,2,0)</f>
        <v>กระทรวงการท่องเที่ยวและกีฬา</v>
      </c>
      <c r="C8" s="31">
        <f>IF(ISERROR(VLOOKUP($U8,[1]BN1!$A:$N,3,0)),0,VLOOKUP($U8,[1]BN1!$A:$N,3,0))</f>
        <v>4459.9282730000004</v>
      </c>
      <c r="D8" s="32">
        <f>IF(ISERROR(VLOOKUP($U8,[1]BN1!$A:$N,4,0)),0,VLOOKUP($U8,[1]BN1!$A:$N,4,0))</f>
        <v>3460.0638730000001</v>
      </c>
      <c r="E8" s="32">
        <f>IF(ISERROR(VLOOKUP($U8,[1]BN1!$A:$N,5,0)),0,VLOOKUP($U8,[1]BN1!$A:$N,5,0))</f>
        <v>0</v>
      </c>
      <c r="F8" s="32">
        <f>IF(ISERROR(VLOOKUP($U8,[1]BN1!$A:$N,6,0)),0,VLOOKUP($U8,[1]BN1!$A:$N,6,0))</f>
        <v>200.89443732000001</v>
      </c>
      <c r="G8" s="32">
        <f>IF(ISERROR(VLOOKUP($U8,[1]BN1!$A:$N,7,0)),0,VLOOKUP($U8,[1]BN1!$A:$N,7,0))</f>
        <v>2211.5901892100001</v>
      </c>
      <c r="H8" s="33">
        <f t="shared" si="0"/>
        <v>49.588021462111072</v>
      </c>
      <c r="I8" s="31">
        <f>IF(ISERROR(VLOOKUP($U8,[1]BN1!$A:$N,9,0)),0,VLOOKUP($U8,[1]BN1!$A:$N,9,0))</f>
        <v>1632.7495269999999</v>
      </c>
      <c r="J8" s="36">
        <f>IF(ISERROR(VLOOKUP($U8,[1]BN1!$A:$N,10,0)),0,VLOOKUP($U8,[1]BN1!$A:$N,10,0))</f>
        <v>1488.8075269999999</v>
      </c>
      <c r="K8" s="36">
        <f>IF(ISERROR(VLOOKUP($U8,[1]BN1!$A:$N,11,0)),0,VLOOKUP($U8,[1]BN1!$A:$N,11,0))</f>
        <v>0</v>
      </c>
      <c r="L8" s="36">
        <f>IF(ISERROR(VLOOKUP($U8,[1]BN1!$A:$N,12,0)),0,VLOOKUP($U8,[1]BN1!$A:$N,12,0))</f>
        <v>349.12957490999997</v>
      </c>
      <c r="M8" s="36">
        <f>IF(ISERROR(VLOOKUP($U8,[1]BN1!$A:$N,13,0)),0,VLOOKUP($U8,[1]BN1!$A:$N,13,0))</f>
        <v>399.57126835999998</v>
      </c>
      <c r="N8" s="37">
        <f t="shared" si="1"/>
        <v>24.472294234509366</v>
      </c>
      <c r="O8" s="31">
        <f t="shared" si="2"/>
        <v>6092.6778000000004</v>
      </c>
      <c r="P8" s="36">
        <f t="shared" si="2"/>
        <v>4948.8714</v>
      </c>
      <c r="Q8" s="36">
        <f t="shared" si="2"/>
        <v>0</v>
      </c>
      <c r="R8" s="36">
        <f t="shared" si="2"/>
        <v>550.02401222999993</v>
      </c>
      <c r="S8" s="36">
        <f t="shared" si="2"/>
        <v>2611.16145757</v>
      </c>
      <c r="T8" s="35">
        <f t="shared" si="3"/>
        <v>42.857369834492147</v>
      </c>
      <c r="U8" s="27" t="s">
        <v>16</v>
      </c>
      <c r="V8" s="28"/>
    </row>
    <row r="9" spans="1:22" ht="21">
      <c r="A9" s="29">
        <v>4</v>
      </c>
      <c r="B9" s="30" t="str">
        <f>VLOOKUP($U9,[1]Name!$A:$B,2,0)</f>
        <v>หน่วยงานของรัฐสภา</v>
      </c>
      <c r="C9" s="31">
        <f>IF(ISERROR(VLOOKUP($U9,[1]BN1!$A:$N,3,0)),0,VLOOKUP($U9,[1]BN1!$A:$N,3,0))</f>
        <v>6226.4308870000004</v>
      </c>
      <c r="D9" s="32">
        <f>IF(ISERROR(VLOOKUP($U9,[1]BN1!$A:$N,4,0)),0,VLOOKUP($U9,[1]BN1!$A:$N,4,0))</f>
        <v>4639.5757869999998</v>
      </c>
      <c r="E9" s="32">
        <f>IF(ISERROR(VLOOKUP($U9,[1]BN1!$A:$N,5,0)),0,VLOOKUP($U9,[1]BN1!$A:$N,5,0))</f>
        <v>0</v>
      </c>
      <c r="F9" s="32">
        <f>IF(ISERROR(VLOOKUP($U9,[1]BN1!$A:$N,6,0)),0,VLOOKUP($U9,[1]BN1!$A:$N,6,0))</f>
        <v>102.73051477999999</v>
      </c>
      <c r="G9" s="32">
        <f>IF(ISERROR(VLOOKUP($U9,[1]BN1!$A:$N,7,0)),0,VLOOKUP($U9,[1]BN1!$A:$N,7,0))</f>
        <v>3186.87348428</v>
      </c>
      <c r="H9" s="33">
        <f t="shared" si="0"/>
        <v>51.182989775631945</v>
      </c>
      <c r="I9" s="31">
        <f>IF(ISERROR(VLOOKUP($U9,[1]BN1!$A:$N,9,0)),0,VLOOKUP($U9,[1]BN1!$A:$N,9,0))</f>
        <v>3379.9131130000001</v>
      </c>
      <c r="J9" s="36">
        <f>IF(ISERROR(VLOOKUP($U9,[1]BN1!$A:$N,10,0)),0,VLOOKUP($U9,[1]BN1!$A:$N,10,0))</f>
        <v>2436.7140129999998</v>
      </c>
      <c r="K9" s="36">
        <f>IF(ISERROR(VLOOKUP($U9,[1]BN1!$A:$N,11,0)),0,VLOOKUP($U9,[1]BN1!$A:$N,11,0))</f>
        <v>0</v>
      </c>
      <c r="L9" s="36">
        <f>IF(ISERROR(VLOOKUP($U9,[1]BN1!$A:$N,12,0)),0,VLOOKUP($U9,[1]BN1!$A:$N,12,0))</f>
        <v>193.99793399999999</v>
      </c>
      <c r="M9" s="36">
        <f>IF(ISERROR(VLOOKUP($U9,[1]BN1!$A:$N,13,0)),0,VLOOKUP($U9,[1]BN1!$A:$N,13,0))</f>
        <v>937.20518630000004</v>
      </c>
      <c r="N9" s="37">
        <f t="shared" si="1"/>
        <v>27.72867689099084</v>
      </c>
      <c r="O9" s="31">
        <f t="shared" si="2"/>
        <v>9606.344000000001</v>
      </c>
      <c r="P9" s="36">
        <f t="shared" si="2"/>
        <v>7076.2897999999996</v>
      </c>
      <c r="Q9" s="36">
        <f t="shared" si="2"/>
        <v>0</v>
      </c>
      <c r="R9" s="36">
        <f t="shared" si="2"/>
        <v>296.72844878000001</v>
      </c>
      <c r="S9" s="36">
        <f t="shared" si="2"/>
        <v>4124.0786705800001</v>
      </c>
      <c r="T9" s="35">
        <f t="shared" si="3"/>
        <v>42.93078272629004</v>
      </c>
      <c r="U9" s="27" t="s">
        <v>17</v>
      </c>
      <c r="V9" s="28"/>
    </row>
    <row r="10" spans="1:22" ht="21">
      <c r="A10" s="29">
        <v>5</v>
      </c>
      <c r="B10" s="30" t="str">
        <f>VLOOKUP($U10,[1]Name!$A:$B,2,0)</f>
        <v>กระทรวงเกษตรและสหกรณ์</v>
      </c>
      <c r="C10" s="31">
        <f>IF(ISERROR(VLOOKUP($U10,[1]BN1!$A:$N,3,0)),0,VLOOKUP($U10,[1]BN1!$A:$N,3,0))</f>
        <v>38410.680605000001</v>
      </c>
      <c r="D10" s="32">
        <f>IF(ISERROR(VLOOKUP($U10,[1]BN1!$A:$N,4,0)),0,VLOOKUP($U10,[1]BN1!$A:$N,4,0))</f>
        <v>29300.974904999999</v>
      </c>
      <c r="E10" s="32">
        <f>IF(ISERROR(VLOOKUP($U10,[1]BN1!$A:$N,5,0)),0,VLOOKUP($U10,[1]BN1!$A:$N,5,0))</f>
        <v>0</v>
      </c>
      <c r="F10" s="32">
        <f>IF(ISERROR(VLOOKUP($U10,[1]BN1!$A:$N,6,0)),0,VLOOKUP($U10,[1]BN1!$A:$N,6,0))</f>
        <v>722.77985901</v>
      </c>
      <c r="G10" s="32">
        <f>IF(ISERROR(VLOOKUP($U10,[1]BN1!$A:$N,7,0)),0,VLOOKUP($U10,[1]BN1!$A:$N,7,0))</f>
        <v>20450.895495739998</v>
      </c>
      <c r="H10" s="33">
        <f t="shared" si="0"/>
        <v>53.242731379974195</v>
      </c>
      <c r="I10" s="31">
        <f>IF(ISERROR(VLOOKUP($U10,[1]BN1!$A:$N,9,0)),0,VLOOKUP($U10,[1]BN1!$A:$N,9,0))</f>
        <v>72320.405895000004</v>
      </c>
      <c r="J10" s="36">
        <f>IF(ISERROR(VLOOKUP($U10,[1]BN1!$A:$N,10,0)),0,VLOOKUP($U10,[1]BN1!$A:$N,10,0))</f>
        <v>72306.063695000004</v>
      </c>
      <c r="K10" s="36">
        <f>IF(ISERROR(VLOOKUP($U10,[1]BN1!$A:$N,11,0)),0,VLOOKUP($U10,[1]BN1!$A:$N,11,0))</f>
        <v>0</v>
      </c>
      <c r="L10" s="36">
        <f>IF(ISERROR(VLOOKUP($U10,[1]BN1!$A:$N,12,0)),0,VLOOKUP($U10,[1]BN1!$A:$N,12,0))</f>
        <v>18807.015256750001</v>
      </c>
      <c r="M10" s="36">
        <f>IF(ISERROR(VLOOKUP($U10,[1]BN1!$A:$N,13,0)),0,VLOOKUP($U10,[1]BN1!$A:$N,13,0))</f>
        <v>27929.151502479999</v>
      </c>
      <c r="N10" s="37">
        <f t="shared" si="1"/>
        <v>38.618632123040847</v>
      </c>
      <c r="O10" s="31">
        <f t="shared" si="2"/>
        <v>110731.0865</v>
      </c>
      <c r="P10" s="36">
        <f t="shared" si="2"/>
        <v>101607.0386</v>
      </c>
      <c r="Q10" s="36">
        <f t="shared" si="2"/>
        <v>0</v>
      </c>
      <c r="R10" s="36">
        <f t="shared" si="2"/>
        <v>19529.79511576</v>
      </c>
      <c r="S10" s="36">
        <f t="shared" si="2"/>
        <v>48380.046998220001</v>
      </c>
      <c r="T10" s="35">
        <f t="shared" si="3"/>
        <v>43.691476826807801</v>
      </c>
      <c r="U10" s="27" t="s">
        <v>18</v>
      </c>
      <c r="V10" s="28"/>
    </row>
    <row r="11" spans="1:22" ht="21">
      <c r="A11" s="29">
        <v>6</v>
      </c>
      <c r="B11" s="30" t="str">
        <f>VLOOKUP($U11,[1]Name!$A:$B,2,0)</f>
        <v>กระทรวงพลังงาน</v>
      </c>
      <c r="C11" s="31">
        <f>IF(ISERROR(VLOOKUP($U11,[1]BN1!$A:$N,3,0)),0,VLOOKUP($U11,[1]BN1!$A:$N,3,0))</f>
        <v>1551.7480256199999</v>
      </c>
      <c r="D11" s="32">
        <f>IF(ISERROR(VLOOKUP($U11,[1]BN1!$A:$N,4,0)),0,VLOOKUP($U11,[1]BN1!$A:$N,4,0))</f>
        <v>1176.2635256200001</v>
      </c>
      <c r="E11" s="32">
        <f>IF(ISERROR(VLOOKUP($U11,[1]BN1!$A:$N,5,0)),0,VLOOKUP($U11,[1]BN1!$A:$N,5,0))</f>
        <v>0</v>
      </c>
      <c r="F11" s="32">
        <f>IF(ISERROR(VLOOKUP($U11,[1]BN1!$A:$N,6,0)),0,VLOOKUP($U11,[1]BN1!$A:$N,6,0))</f>
        <v>120.70994782</v>
      </c>
      <c r="G11" s="32">
        <f>IF(ISERROR(VLOOKUP($U11,[1]BN1!$A:$N,7,0)),0,VLOOKUP($U11,[1]BN1!$A:$N,7,0))</f>
        <v>764.81439835000003</v>
      </c>
      <c r="H11" s="33">
        <f t="shared" si="0"/>
        <v>49.287280262168785</v>
      </c>
      <c r="I11" s="31">
        <f>IF(ISERROR(VLOOKUP($U11,[1]BN1!$A:$N,9,0)),0,VLOOKUP($U11,[1]BN1!$A:$N,9,0))</f>
        <v>727.41987438000001</v>
      </c>
      <c r="J11" s="36">
        <f>IF(ISERROR(VLOOKUP($U11,[1]BN1!$A:$N,10,0)),0,VLOOKUP($U11,[1]BN1!$A:$N,10,0))</f>
        <v>613.21247438</v>
      </c>
      <c r="K11" s="36">
        <f>IF(ISERROR(VLOOKUP($U11,[1]BN1!$A:$N,11,0)),0,VLOOKUP($U11,[1]BN1!$A:$N,11,0))</f>
        <v>0</v>
      </c>
      <c r="L11" s="36">
        <f>IF(ISERROR(VLOOKUP($U11,[1]BN1!$A:$N,12,0)),0,VLOOKUP($U11,[1]BN1!$A:$N,12,0))</f>
        <v>230.8225845</v>
      </c>
      <c r="M11" s="36">
        <f>IF(ISERROR(VLOOKUP($U11,[1]BN1!$A:$N,13,0)),0,VLOOKUP($U11,[1]BN1!$A:$N,13,0))</f>
        <v>233.40207346</v>
      </c>
      <c r="N11" s="37">
        <f t="shared" si="1"/>
        <v>32.086293168568567</v>
      </c>
      <c r="O11" s="31">
        <f t="shared" si="2"/>
        <v>2279.1678999999999</v>
      </c>
      <c r="P11" s="36">
        <f t="shared" si="2"/>
        <v>1789.4760000000001</v>
      </c>
      <c r="Q11" s="36">
        <f t="shared" si="2"/>
        <v>0</v>
      </c>
      <c r="R11" s="36">
        <f t="shared" si="2"/>
        <v>351.53253231999997</v>
      </c>
      <c r="S11" s="36">
        <f t="shared" si="2"/>
        <v>998.21647181000003</v>
      </c>
      <c r="T11" s="35">
        <f t="shared" si="3"/>
        <v>43.797408335296403</v>
      </c>
      <c r="U11" s="27" t="s">
        <v>19</v>
      </c>
      <c r="V11" s="28"/>
    </row>
    <row r="12" spans="1:22" ht="21">
      <c r="A12" s="29">
        <v>7</v>
      </c>
      <c r="B12" s="30" t="str">
        <f>VLOOKUP($U12,[1]Name!$A:$B,2,0)</f>
        <v>กระทรวงกลาโหม</v>
      </c>
      <c r="C12" s="31">
        <f>IF(ISERROR(VLOOKUP($U12,[1]BN1!$A:$N,3,0)),0,VLOOKUP($U12,[1]BN1!$A:$N,3,0))</f>
        <v>160021.82895</v>
      </c>
      <c r="D12" s="32">
        <f>IF(ISERROR(VLOOKUP($U12,[1]BN1!$A:$N,4,0)),0,VLOOKUP($U12,[1]BN1!$A:$N,4,0))</f>
        <v>120283.36775</v>
      </c>
      <c r="E12" s="32">
        <f>IF(ISERROR(VLOOKUP($U12,[1]BN1!$A:$N,5,0)),0,VLOOKUP($U12,[1]BN1!$A:$N,5,0))</f>
        <v>0</v>
      </c>
      <c r="F12" s="32">
        <f>IF(ISERROR(VLOOKUP($U12,[1]BN1!$A:$N,6,0)),0,VLOOKUP($U12,[1]BN1!$A:$N,6,0))</f>
        <v>8636.4696423200003</v>
      </c>
      <c r="G12" s="32">
        <f>IF(ISERROR(VLOOKUP($U12,[1]BN1!$A:$N,7,0)),0,VLOOKUP($U12,[1]BN1!$A:$N,7,0))</f>
        <v>79787.046698649996</v>
      </c>
      <c r="H12" s="33">
        <f t="shared" si="0"/>
        <v>49.860101726233893</v>
      </c>
      <c r="I12" s="31">
        <f>IF(ISERROR(VLOOKUP($U12,[1]BN1!$A:$N,9,0)),0,VLOOKUP($U12,[1]BN1!$A:$N,9,0))</f>
        <v>54508.819450000003</v>
      </c>
      <c r="J12" s="36">
        <f>IF(ISERROR(VLOOKUP($U12,[1]BN1!$A:$N,10,0)),0,VLOOKUP($U12,[1]BN1!$A:$N,10,0))</f>
        <v>50984.064550000003</v>
      </c>
      <c r="K12" s="36">
        <f>IF(ISERROR(VLOOKUP($U12,[1]BN1!$A:$N,11,0)),0,VLOOKUP($U12,[1]BN1!$A:$N,11,0))</f>
        <v>0</v>
      </c>
      <c r="L12" s="36">
        <f>IF(ISERROR(VLOOKUP($U12,[1]BN1!$A:$N,12,0)),0,VLOOKUP($U12,[1]BN1!$A:$N,12,0))</f>
        <v>10812.65224435</v>
      </c>
      <c r="M12" s="36">
        <f>IF(ISERROR(VLOOKUP($U12,[1]BN1!$A:$N,13,0)),0,VLOOKUP($U12,[1]BN1!$A:$N,13,0))</f>
        <v>14179.69086717</v>
      </c>
      <c r="N12" s="37">
        <f t="shared" si="1"/>
        <v>26.013571767366539</v>
      </c>
      <c r="O12" s="31">
        <f t="shared" si="2"/>
        <v>214530.64840000001</v>
      </c>
      <c r="P12" s="36">
        <f t="shared" si="2"/>
        <v>171267.43230000001</v>
      </c>
      <c r="Q12" s="36">
        <f t="shared" si="2"/>
        <v>0</v>
      </c>
      <c r="R12" s="36">
        <f t="shared" si="2"/>
        <v>19449.12188667</v>
      </c>
      <c r="S12" s="36">
        <f t="shared" si="2"/>
        <v>93966.737565819989</v>
      </c>
      <c r="T12" s="35">
        <f t="shared" si="3"/>
        <v>43.801078431747278</v>
      </c>
      <c r="U12" s="27" t="s">
        <v>20</v>
      </c>
      <c r="V12" s="28"/>
    </row>
    <row r="13" spans="1:22" ht="21">
      <c r="A13" s="29">
        <v>8</v>
      </c>
      <c r="B13" s="30" t="str">
        <f>VLOOKUP($U13,[1]Name!$A:$B,2,0)</f>
        <v>กระทรวงทรัพยากรธรรมชาติและสิ่งแวดล้อม</v>
      </c>
      <c r="C13" s="31">
        <f>IF(ISERROR(VLOOKUP($U13,[1]BN1!$A:$N,3,0)),0,VLOOKUP($U13,[1]BN1!$A:$N,3,0))</f>
        <v>17370.711080630001</v>
      </c>
      <c r="D13" s="32">
        <f>IF(ISERROR(VLOOKUP($U13,[1]BN1!$A:$N,4,0)),0,VLOOKUP($U13,[1]BN1!$A:$N,4,0))</f>
        <v>13071.68808063</v>
      </c>
      <c r="E13" s="32">
        <f>IF(ISERROR(VLOOKUP($U13,[1]BN1!$A:$N,5,0)),0,VLOOKUP($U13,[1]BN1!$A:$N,5,0))</f>
        <v>0</v>
      </c>
      <c r="F13" s="32">
        <f>IF(ISERROR(VLOOKUP($U13,[1]BN1!$A:$N,6,0)),0,VLOOKUP($U13,[1]BN1!$A:$N,6,0))</f>
        <v>360.82401792000002</v>
      </c>
      <c r="G13" s="32">
        <f>IF(ISERROR(VLOOKUP($U13,[1]BN1!$A:$N,7,0)),0,VLOOKUP($U13,[1]BN1!$A:$N,7,0))</f>
        <v>9471.6860868000003</v>
      </c>
      <c r="H13" s="33">
        <f t="shared" si="0"/>
        <v>54.526760838028288</v>
      </c>
      <c r="I13" s="31">
        <f>IF(ISERROR(VLOOKUP($U13,[1]BN1!$A:$N,9,0)),0,VLOOKUP($U13,[1]BN1!$A:$N,9,0))</f>
        <v>11964.99581937</v>
      </c>
      <c r="J13" s="36">
        <f>IF(ISERROR(VLOOKUP($U13,[1]BN1!$A:$N,10,0)),0,VLOOKUP($U13,[1]BN1!$A:$N,10,0))</f>
        <v>11758.78991937</v>
      </c>
      <c r="K13" s="36">
        <f>IF(ISERROR(VLOOKUP($U13,[1]BN1!$A:$N,11,0)),0,VLOOKUP($U13,[1]BN1!$A:$N,11,0))</f>
        <v>0</v>
      </c>
      <c r="L13" s="36">
        <f>IF(ISERROR(VLOOKUP($U13,[1]BN1!$A:$N,12,0)),0,VLOOKUP($U13,[1]BN1!$A:$N,12,0))</f>
        <v>5093.96825661</v>
      </c>
      <c r="M13" s="36">
        <f>IF(ISERROR(VLOOKUP($U13,[1]BN1!$A:$N,13,0)),0,VLOOKUP($U13,[1]BN1!$A:$N,13,0))</f>
        <v>3853.4925741100001</v>
      </c>
      <c r="N13" s="37">
        <f t="shared" si="1"/>
        <v>32.206384626324933</v>
      </c>
      <c r="O13" s="31">
        <f t="shared" si="2"/>
        <v>29335.706900000001</v>
      </c>
      <c r="P13" s="36">
        <f t="shared" si="2"/>
        <v>24830.477999999999</v>
      </c>
      <c r="Q13" s="36">
        <f t="shared" si="2"/>
        <v>0</v>
      </c>
      <c r="R13" s="36">
        <f t="shared" si="2"/>
        <v>5454.7922745300002</v>
      </c>
      <c r="S13" s="36">
        <f t="shared" si="2"/>
        <v>13325.17866091</v>
      </c>
      <c r="T13" s="35">
        <f t="shared" si="3"/>
        <v>45.423069934305893</v>
      </c>
      <c r="U13" s="27" t="s">
        <v>21</v>
      </c>
      <c r="V13" s="28"/>
    </row>
    <row r="14" spans="1:22" ht="21">
      <c r="A14" s="29">
        <v>9</v>
      </c>
      <c r="B14" s="30" t="str">
        <f>VLOOKUP($U14,[1]Name!$A:$B,2,0)</f>
        <v>กระทรวงพาณิชย์</v>
      </c>
      <c r="C14" s="31">
        <f>IF(ISERROR(VLOOKUP($U14,[1]BN1!$A:$N,3,0)),0,VLOOKUP($U14,[1]BN1!$A:$N,3,0))</f>
        <v>5931.3456416999998</v>
      </c>
      <c r="D14" s="32">
        <f>IF(ISERROR(VLOOKUP($U14,[1]BN1!$A:$N,4,0)),0,VLOOKUP($U14,[1]BN1!$A:$N,4,0))</f>
        <v>4698.0268917000003</v>
      </c>
      <c r="E14" s="32">
        <f>IF(ISERROR(VLOOKUP($U14,[1]BN1!$A:$N,5,0)),0,VLOOKUP($U14,[1]BN1!$A:$N,5,0))</f>
        <v>0</v>
      </c>
      <c r="F14" s="32">
        <f>IF(ISERROR(VLOOKUP($U14,[1]BN1!$A:$N,6,0)),0,VLOOKUP($U14,[1]BN1!$A:$N,6,0))</f>
        <v>413.30450636</v>
      </c>
      <c r="G14" s="32">
        <f>IF(ISERROR(VLOOKUP($U14,[1]BN1!$A:$N,7,0)),0,VLOOKUP($U14,[1]BN1!$A:$N,7,0))</f>
        <v>2917.99376373</v>
      </c>
      <c r="H14" s="33">
        <f t="shared" si="0"/>
        <v>49.196151092851601</v>
      </c>
      <c r="I14" s="31">
        <f>IF(ISERROR(VLOOKUP($U14,[1]BN1!$A:$N,9,0)),0,VLOOKUP($U14,[1]BN1!$A:$N,9,0))</f>
        <v>894.12715830000002</v>
      </c>
      <c r="J14" s="36">
        <f>IF(ISERROR(VLOOKUP($U14,[1]BN1!$A:$N,10,0)),0,VLOOKUP($U14,[1]BN1!$A:$N,10,0))</f>
        <v>894.12715830000002</v>
      </c>
      <c r="K14" s="36">
        <f>IF(ISERROR(VLOOKUP($U14,[1]BN1!$A:$N,11,0)),0,VLOOKUP($U14,[1]BN1!$A:$N,11,0))</f>
        <v>0</v>
      </c>
      <c r="L14" s="36">
        <f>IF(ISERROR(VLOOKUP($U14,[1]BN1!$A:$N,12,0)),0,VLOOKUP($U14,[1]BN1!$A:$N,12,0))</f>
        <v>419.46025408999998</v>
      </c>
      <c r="M14" s="36">
        <f>IF(ISERROR(VLOOKUP($U14,[1]BN1!$A:$N,13,0)),0,VLOOKUP($U14,[1]BN1!$A:$N,13,0))</f>
        <v>243.56164863999999</v>
      </c>
      <c r="N14" s="37">
        <f t="shared" si="1"/>
        <v>27.240157776113485</v>
      </c>
      <c r="O14" s="31">
        <f t="shared" si="2"/>
        <v>6825.4727999999996</v>
      </c>
      <c r="P14" s="36">
        <f t="shared" si="2"/>
        <v>5592.1540500000001</v>
      </c>
      <c r="Q14" s="36">
        <f t="shared" si="2"/>
        <v>0</v>
      </c>
      <c r="R14" s="36">
        <f t="shared" si="2"/>
        <v>832.76476045000004</v>
      </c>
      <c r="S14" s="36">
        <f t="shared" si="2"/>
        <v>3161.5554123699999</v>
      </c>
      <c r="T14" s="35">
        <f t="shared" si="3"/>
        <v>46.319947423568955</v>
      </c>
      <c r="U14" s="27" t="s">
        <v>22</v>
      </c>
      <c r="V14" s="28"/>
    </row>
    <row r="15" spans="1:22" ht="21">
      <c r="A15" s="29">
        <v>10</v>
      </c>
      <c r="B15" s="30" t="str">
        <f>VLOOKUP($U15,[1]Name!$A:$B,2,0)</f>
        <v>กระทรวงอุตสาหกรรม</v>
      </c>
      <c r="C15" s="31">
        <f>IF(ISERROR(VLOOKUP($U15,[1]BN1!$A:$N,3,0)),0,VLOOKUP($U15,[1]BN1!$A:$N,3,0))</f>
        <v>3917.8070411099998</v>
      </c>
      <c r="D15" s="32">
        <f>IF(ISERROR(VLOOKUP($U15,[1]BN1!$A:$N,4,0)),0,VLOOKUP($U15,[1]BN1!$A:$N,4,0))</f>
        <v>3146.8180411100002</v>
      </c>
      <c r="E15" s="32">
        <f>IF(ISERROR(VLOOKUP($U15,[1]BN1!$A:$N,5,0)),0,VLOOKUP($U15,[1]BN1!$A:$N,5,0))</f>
        <v>0</v>
      </c>
      <c r="F15" s="32">
        <f>IF(ISERROR(VLOOKUP($U15,[1]BN1!$A:$N,6,0)),0,VLOOKUP($U15,[1]BN1!$A:$N,6,0))</f>
        <v>428.40895812000002</v>
      </c>
      <c r="G15" s="32">
        <f>IF(ISERROR(VLOOKUP($U15,[1]BN1!$A:$N,7,0)),0,VLOOKUP($U15,[1]BN1!$A:$N,7,0))</f>
        <v>2034.7348826899999</v>
      </c>
      <c r="H15" s="33">
        <f t="shared" si="0"/>
        <v>51.935556328815913</v>
      </c>
      <c r="I15" s="31">
        <f>IF(ISERROR(VLOOKUP($U15,[1]BN1!$A:$N,9,0)),0,VLOOKUP($U15,[1]BN1!$A:$N,9,0))</f>
        <v>741.37325888999999</v>
      </c>
      <c r="J15" s="36">
        <f>IF(ISERROR(VLOOKUP($U15,[1]BN1!$A:$N,10,0)),0,VLOOKUP($U15,[1]BN1!$A:$N,10,0))</f>
        <v>630.05975889000001</v>
      </c>
      <c r="K15" s="36">
        <f>IF(ISERROR(VLOOKUP($U15,[1]BN1!$A:$N,11,0)),0,VLOOKUP($U15,[1]BN1!$A:$N,11,0))</f>
        <v>0</v>
      </c>
      <c r="L15" s="36">
        <f>IF(ISERROR(VLOOKUP($U15,[1]BN1!$A:$N,12,0)),0,VLOOKUP($U15,[1]BN1!$A:$N,12,0))</f>
        <v>219.75389985000001</v>
      </c>
      <c r="M15" s="36">
        <f>IF(ISERROR(VLOOKUP($U15,[1]BN1!$A:$N,13,0)),0,VLOOKUP($U15,[1]BN1!$A:$N,13,0))</f>
        <v>176.11470252000001</v>
      </c>
      <c r="N15" s="37">
        <f t="shared" si="1"/>
        <v>23.755200286517312</v>
      </c>
      <c r="O15" s="31">
        <f t="shared" si="2"/>
        <v>4659.1803</v>
      </c>
      <c r="P15" s="36">
        <f t="shared" si="2"/>
        <v>3776.8778000000002</v>
      </c>
      <c r="Q15" s="36">
        <f t="shared" si="2"/>
        <v>0</v>
      </c>
      <c r="R15" s="36">
        <f t="shared" si="2"/>
        <v>648.16285797</v>
      </c>
      <c r="S15" s="36">
        <f t="shared" si="2"/>
        <v>2210.84958521</v>
      </c>
      <c r="T15" s="35">
        <f t="shared" si="3"/>
        <v>47.451470920968653</v>
      </c>
      <c r="U15" s="27" t="s">
        <v>23</v>
      </c>
      <c r="V15" s="28"/>
    </row>
    <row r="16" spans="1:22" ht="21">
      <c r="A16" s="29">
        <v>11</v>
      </c>
      <c r="B16" s="30" t="str">
        <f>VLOOKUP($U16,[1]Name!$A:$B,2,0)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6" s="31">
        <f>IF(ISERROR(VLOOKUP($U16,[1]BN1!$A:$N,3,0)),0,VLOOKUP($U16,[1]BN1!$A:$N,3,0))</f>
        <v>108753.12631846</v>
      </c>
      <c r="D16" s="32">
        <f>IF(ISERROR(VLOOKUP($U16,[1]BN1!$A:$N,4,0)),0,VLOOKUP($U16,[1]BN1!$A:$N,4,0))</f>
        <v>81618.888918459998</v>
      </c>
      <c r="E16" s="32">
        <f>IF(ISERROR(VLOOKUP($U16,[1]BN1!$A:$N,5,0)),0,VLOOKUP($U16,[1]BN1!$A:$N,5,0))</f>
        <v>0</v>
      </c>
      <c r="F16" s="32">
        <f>IF(ISERROR(VLOOKUP($U16,[1]BN1!$A:$N,6,0)),0,VLOOKUP($U16,[1]BN1!$A:$N,6,0))</f>
        <v>1170.57446805</v>
      </c>
      <c r="G16" s="32">
        <f>IF(ISERROR(VLOOKUP($U16,[1]BN1!$A:$N,7,0)),0,VLOOKUP($U16,[1]BN1!$A:$N,7,0))</f>
        <v>59717.923016499997</v>
      </c>
      <c r="H16" s="33">
        <f t="shared" si="0"/>
        <v>54.911454077769662</v>
      </c>
      <c r="I16" s="31">
        <f>IF(ISERROR(VLOOKUP($U16,[1]BN1!$A:$N,9,0)),0,VLOOKUP($U16,[1]BN1!$A:$N,9,0))</f>
        <v>22021.292981539998</v>
      </c>
      <c r="J16" s="36">
        <f>IF(ISERROR(VLOOKUP($U16,[1]BN1!$A:$N,10,0)),0,VLOOKUP($U16,[1]BN1!$A:$N,10,0))</f>
        <v>19541.531081540001</v>
      </c>
      <c r="K16" s="36">
        <f>IF(ISERROR(VLOOKUP($U16,[1]BN1!$A:$N,11,0)),0,VLOOKUP($U16,[1]BN1!$A:$N,11,0))</f>
        <v>0</v>
      </c>
      <c r="L16" s="36">
        <f>IF(ISERROR(VLOOKUP($U16,[1]BN1!$A:$N,12,0)),0,VLOOKUP($U16,[1]BN1!$A:$N,12,0))</f>
        <v>7576.5765621</v>
      </c>
      <c r="M16" s="36">
        <f>IF(ISERROR(VLOOKUP($U16,[1]BN1!$A:$N,13,0)),0,VLOOKUP($U16,[1]BN1!$A:$N,13,0))</f>
        <v>2899.0185471</v>
      </c>
      <c r="N16" s="37">
        <f t="shared" si="1"/>
        <v>13.16461549069888</v>
      </c>
      <c r="O16" s="31">
        <f t="shared" si="2"/>
        <v>130774.41929999999</v>
      </c>
      <c r="P16" s="36">
        <f t="shared" si="2"/>
        <v>101160.42</v>
      </c>
      <c r="Q16" s="36">
        <f t="shared" si="2"/>
        <v>0</v>
      </c>
      <c r="R16" s="36">
        <f t="shared" si="2"/>
        <v>8747.1510301500002</v>
      </c>
      <c r="S16" s="36">
        <f t="shared" si="2"/>
        <v>62616.941563599998</v>
      </c>
      <c r="T16" s="35">
        <f t="shared" si="3"/>
        <v>47.88164374865628</v>
      </c>
      <c r="U16" s="27" t="s">
        <v>24</v>
      </c>
      <c r="V16" s="28"/>
    </row>
    <row r="17" spans="1:22" ht="21">
      <c r="A17" s="29">
        <v>12</v>
      </c>
      <c r="B17" s="30" t="str">
        <f>VLOOKUP($U17,[1]Name!$A:$B,2,0)</f>
        <v>กระทรวงดิจิทัลเพื่อเศรษฐกิจและสังคม</v>
      </c>
      <c r="C17" s="31">
        <f>IF(ISERROR(VLOOKUP($U17,[1]BN1!$A:$N,3,0)),0,VLOOKUP($U17,[1]BN1!$A:$N,3,0))</f>
        <v>5599.7174122599999</v>
      </c>
      <c r="D17" s="32">
        <f>IF(ISERROR(VLOOKUP($U17,[1]BN1!$A:$N,4,0)),0,VLOOKUP($U17,[1]BN1!$A:$N,4,0))</f>
        <v>4316.2933122599998</v>
      </c>
      <c r="E17" s="32">
        <f>IF(ISERROR(VLOOKUP($U17,[1]BN1!$A:$N,5,0)),0,VLOOKUP($U17,[1]BN1!$A:$N,5,0))</f>
        <v>0</v>
      </c>
      <c r="F17" s="32">
        <f>IF(ISERROR(VLOOKUP($U17,[1]BN1!$A:$N,6,0)),0,VLOOKUP($U17,[1]BN1!$A:$N,6,0))</f>
        <v>266.94139616000001</v>
      </c>
      <c r="G17" s="32">
        <f>IF(ISERROR(VLOOKUP($U17,[1]BN1!$A:$N,7,0)),0,VLOOKUP($U17,[1]BN1!$A:$N,7,0))</f>
        <v>2381.0372896899999</v>
      </c>
      <c r="H17" s="33">
        <f t="shared" si="0"/>
        <v>42.52066871226333</v>
      </c>
      <c r="I17" s="31">
        <f>IF(ISERROR(VLOOKUP($U17,[1]BN1!$A:$N,9,0)),0,VLOOKUP($U17,[1]BN1!$A:$N,9,0))</f>
        <v>2701.9400877399999</v>
      </c>
      <c r="J17" s="32">
        <f>IF(ISERROR(VLOOKUP($U17,[1]BN1!$A:$N,10,0)),0,VLOOKUP($U17,[1]BN1!$A:$N,10,0))</f>
        <v>2186.7046877399998</v>
      </c>
      <c r="K17" s="32">
        <f>IF(ISERROR(VLOOKUP($U17,[1]BN1!$A:$N,11,0)),0,VLOOKUP($U17,[1]BN1!$A:$N,11,0))</f>
        <v>0</v>
      </c>
      <c r="L17" s="32">
        <f>IF(ISERROR(VLOOKUP($U17,[1]BN1!$A:$N,12,0)),0,VLOOKUP($U17,[1]BN1!$A:$N,12,0))</f>
        <v>141.08424980999999</v>
      </c>
      <c r="M17" s="32">
        <f>IF(ISERROR(VLOOKUP($U17,[1]BN1!$A:$N,13,0)),0,VLOOKUP($U17,[1]BN1!$A:$N,13,0))</f>
        <v>1657.1406719500001</v>
      </c>
      <c r="N17" s="37">
        <f t="shared" si="1"/>
        <v>61.331510623394038</v>
      </c>
      <c r="O17" s="31">
        <f t="shared" si="2"/>
        <v>8301.6574999999993</v>
      </c>
      <c r="P17" s="36">
        <f t="shared" si="2"/>
        <v>6502.9979999999996</v>
      </c>
      <c r="Q17" s="36">
        <f t="shared" si="2"/>
        <v>0</v>
      </c>
      <c r="R17" s="36">
        <f t="shared" si="2"/>
        <v>408.02564597000003</v>
      </c>
      <c r="S17" s="36">
        <f t="shared" si="2"/>
        <v>4038.1779616399999</v>
      </c>
      <c r="T17" s="35">
        <f t="shared" si="3"/>
        <v>48.643032570784811</v>
      </c>
      <c r="U17" s="27" t="s">
        <v>25</v>
      </c>
      <c r="V17" s="28"/>
    </row>
    <row r="18" spans="1:22" ht="21">
      <c r="A18" s="29">
        <v>13</v>
      </c>
      <c r="B18" s="30" t="str">
        <f>VLOOKUP($U18,[1]Name!$A:$B,2,0)</f>
        <v>กระทรวงยุติธรรม</v>
      </c>
      <c r="C18" s="31">
        <f>IF(ISERROR(VLOOKUP($U18,[1]BN1!$A:$N,3,0)),0,VLOOKUP($U18,[1]BN1!$A:$N,3,0))</f>
        <v>23222.75033789</v>
      </c>
      <c r="D18" s="32">
        <f>IF(ISERROR(VLOOKUP($U18,[1]BN1!$A:$N,4,0)),0,VLOOKUP($U18,[1]BN1!$A:$N,4,0))</f>
        <v>17391.760737889999</v>
      </c>
      <c r="E18" s="32">
        <f>IF(ISERROR(VLOOKUP($U18,[1]BN1!$A:$N,5,0)),0,VLOOKUP($U18,[1]BN1!$A:$N,5,0))</f>
        <v>0</v>
      </c>
      <c r="F18" s="32">
        <f>IF(ISERROR(VLOOKUP($U18,[1]BN1!$A:$N,6,0)),0,VLOOKUP($U18,[1]BN1!$A:$N,6,0))</f>
        <v>580.59290601999999</v>
      </c>
      <c r="G18" s="32">
        <f>IF(ISERROR(VLOOKUP($U18,[1]BN1!$A:$N,7,0)),0,VLOOKUP($U18,[1]BN1!$A:$N,7,0))</f>
        <v>12488.60838111</v>
      </c>
      <c r="H18" s="33">
        <f t="shared" si="0"/>
        <v>53.77747338020388</v>
      </c>
      <c r="I18" s="31">
        <f>IF(ISERROR(VLOOKUP($U18,[1]BN1!$A:$N,9,0)),0,VLOOKUP($U18,[1]BN1!$A:$N,9,0))</f>
        <v>3605.3405621100001</v>
      </c>
      <c r="J18" s="32">
        <f>IF(ISERROR(VLOOKUP($U18,[1]BN1!$A:$N,10,0)),0,VLOOKUP($U18,[1]BN1!$A:$N,10,0))</f>
        <v>2916.4784191099998</v>
      </c>
      <c r="K18" s="32">
        <f>IF(ISERROR(VLOOKUP($U18,[1]BN1!$A:$N,11,0)),0,VLOOKUP($U18,[1]BN1!$A:$N,11,0))</f>
        <v>0</v>
      </c>
      <c r="L18" s="32">
        <f>IF(ISERROR(VLOOKUP($U18,[1]BN1!$A:$N,12,0)),0,VLOOKUP($U18,[1]BN1!$A:$N,12,0))</f>
        <v>1128.3118366799999</v>
      </c>
      <c r="M18" s="32">
        <f>IF(ISERROR(VLOOKUP($U18,[1]BN1!$A:$N,13,0)),0,VLOOKUP($U18,[1]BN1!$A:$N,13,0))</f>
        <v>753.33811945000002</v>
      </c>
      <c r="N18" s="37">
        <f t="shared" si="1"/>
        <v>20.895061270137383</v>
      </c>
      <c r="O18" s="31">
        <f t="shared" si="2"/>
        <v>26828.090899999999</v>
      </c>
      <c r="P18" s="36">
        <f t="shared" si="2"/>
        <v>20308.239157</v>
      </c>
      <c r="Q18" s="36">
        <f t="shared" si="2"/>
        <v>0</v>
      </c>
      <c r="R18" s="36">
        <f t="shared" si="2"/>
        <v>1708.9047427</v>
      </c>
      <c r="S18" s="36">
        <f t="shared" si="2"/>
        <v>13241.94650056</v>
      </c>
      <c r="T18" s="35">
        <f t="shared" si="3"/>
        <v>49.358512127898003</v>
      </c>
      <c r="U18" s="27" t="s">
        <v>26</v>
      </c>
      <c r="V18" s="28"/>
    </row>
    <row r="19" spans="1:22" ht="21">
      <c r="A19" s="29">
        <v>14</v>
      </c>
      <c r="B19" s="30" t="str">
        <f>VLOOKUP($U19,[1]Name!$A:$B,2,0)</f>
        <v>สำนักนายกรัฐมนตรี</v>
      </c>
      <c r="C19" s="31">
        <f>IF(ISERROR(VLOOKUP($U19,[1]BN1!$A:$N,3,0)),0,VLOOKUP($U19,[1]BN1!$A:$N,3,0))</f>
        <v>27156.413811580001</v>
      </c>
      <c r="D19" s="32">
        <f>IF(ISERROR(VLOOKUP($U19,[1]BN1!$A:$N,4,0)),0,VLOOKUP($U19,[1]BN1!$A:$N,4,0))</f>
        <v>20469.31451158</v>
      </c>
      <c r="E19" s="32">
        <f>IF(ISERROR(VLOOKUP($U19,[1]BN1!$A:$N,5,0)),0,VLOOKUP($U19,[1]BN1!$A:$N,5,0))</f>
        <v>0</v>
      </c>
      <c r="F19" s="32">
        <f>IF(ISERROR(VLOOKUP($U19,[1]BN1!$A:$N,6,0)),0,VLOOKUP($U19,[1]BN1!$A:$N,6,0))</f>
        <v>1610.5304326600001</v>
      </c>
      <c r="G19" s="32">
        <f>IF(ISERROR(VLOOKUP($U19,[1]BN1!$A:$N,7,0)),0,VLOOKUP($U19,[1]BN1!$A:$N,7,0))</f>
        <v>14575.45297989</v>
      </c>
      <c r="H19" s="33">
        <f t="shared" si="0"/>
        <v>53.672230365243422</v>
      </c>
      <c r="I19" s="31">
        <f>IF(ISERROR(VLOOKUP($U19,[1]BN1!$A:$N,9,0)),0,VLOOKUP($U19,[1]BN1!$A:$N,9,0))</f>
        <v>12134.51398842</v>
      </c>
      <c r="J19" s="36">
        <f>IF(ISERROR(VLOOKUP($U19,[1]BN1!$A:$N,10,0)),0,VLOOKUP($U19,[1]BN1!$A:$N,10,0))</f>
        <v>11132.67678842</v>
      </c>
      <c r="K19" s="36">
        <f>IF(ISERROR(VLOOKUP($U19,[1]BN1!$A:$N,11,0)),0,VLOOKUP($U19,[1]BN1!$A:$N,11,0))</f>
        <v>0</v>
      </c>
      <c r="L19" s="36">
        <f>IF(ISERROR(VLOOKUP($U19,[1]BN1!$A:$N,12,0)),0,VLOOKUP($U19,[1]BN1!$A:$N,12,0))</f>
        <v>2098.11628806</v>
      </c>
      <c r="M19" s="36">
        <f>IF(ISERROR(VLOOKUP($U19,[1]BN1!$A:$N,13,0)),0,VLOOKUP($U19,[1]BN1!$A:$N,13,0))</f>
        <v>5631.7108948699997</v>
      </c>
      <c r="N19" s="37">
        <f t="shared" si="1"/>
        <v>46.410683610768075</v>
      </c>
      <c r="O19" s="31">
        <f t="shared" si="2"/>
        <v>39290.927800000005</v>
      </c>
      <c r="P19" s="36">
        <f t="shared" si="2"/>
        <v>31601.991300000002</v>
      </c>
      <c r="Q19" s="36">
        <f t="shared" si="2"/>
        <v>0</v>
      </c>
      <c r="R19" s="36">
        <f t="shared" si="2"/>
        <v>3708.6467207200003</v>
      </c>
      <c r="S19" s="36">
        <f t="shared" si="2"/>
        <v>20207.163874760001</v>
      </c>
      <c r="T19" s="35">
        <f t="shared" si="3"/>
        <v>51.42959203615446</v>
      </c>
      <c r="U19" s="27" t="s">
        <v>27</v>
      </c>
      <c r="V19" s="28"/>
    </row>
    <row r="20" spans="1:22" ht="21">
      <c r="A20" s="29">
        <v>15</v>
      </c>
      <c r="B20" s="30" t="str">
        <f>VLOOKUP($U20,[1]Name!$A:$B,2,0)</f>
        <v>กระทรวงมหาดไทย</v>
      </c>
      <c r="C20" s="31">
        <f>IF(ISERROR(VLOOKUP($U20,[1]BN1!$A:$N,3,0)),0,VLOOKUP($U20,[1]BN1!$A:$N,3,0))</f>
        <v>253872.13053723</v>
      </c>
      <c r="D20" s="32">
        <f>IF(ISERROR(VLOOKUP($U20,[1]BN1!$A:$N,4,0)),0,VLOOKUP($U20,[1]BN1!$A:$N,4,0))</f>
        <v>192923.23983723001</v>
      </c>
      <c r="E20" s="32">
        <f>IF(ISERROR(VLOOKUP($U20,[1]BN1!$A:$N,5,0)),0,VLOOKUP($U20,[1]BN1!$A:$N,5,0))</f>
        <v>0</v>
      </c>
      <c r="F20" s="32">
        <f>IF(ISERROR(VLOOKUP($U20,[1]BN1!$A:$N,6,0)),0,VLOOKUP($U20,[1]BN1!$A:$N,6,0))</f>
        <v>1544.6600900200001</v>
      </c>
      <c r="G20" s="32">
        <f>IF(ISERROR(VLOOKUP($U20,[1]BN1!$A:$N,7,0)),0,VLOOKUP($U20,[1]BN1!$A:$N,7,0))</f>
        <v>158039.45352725001</v>
      </c>
      <c r="H20" s="33">
        <f t="shared" si="0"/>
        <v>62.251596184589367</v>
      </c>
      <c r="I20" s="31">
        <f>IF(ISERROR(VLOOKUP($U20,[1]BN1!$A:$N,9,0)),0,VLOOKUP($U20,[1]BN1!$A:$N,9,0))</f>
        <v>80615.541262769999</v>
      </c>
      <c r="J20" s="36">
        <f>IF(ISERROR(VLOOKUP($U20,[1]BN1!$A:$N,10,0)),0,VLOOKUP($U20,[1]BN1!$A:$N,10,0))</f>
        <v>79406.373062769999</v>
      </c>
      <c r="K20" s="36">
        <f>IF(ISERROR(VLOOKUP($U20,[1]BN1!$A:$N,11,0)),0,VLOOKUP($U20,[1]BN1!$A:$N,11,0))</f>
        <v>0</v>
      </c>
      <c r="L20" s="36">
        <f>IF(ISERROR(VLOOKUP($U20,[1]BN1!$A:$N,12,0)),0,VLOOKUP($U20,[1]BN1!$A:$N,12,0))</f>
        <v>16648.237318579999</v>
      </c>
      <c r="M20" s="36">
        <f>IF(ISERROR(VLOOKUP($U20,[1]BN1!$A:$N,13,0)),0,VLOOKUP($U20,[1]BN1!$A:$N,13,0))</f>
        <v>16654.981026820002</v>
      </c>
      <c r="N20" s="37">
        <f t="shared" si="1"/>
        <v>20.659764563922405</v>
      </c>
      <c r="O20" s="31">
        <f t="shared" si="2"/>
        <v>334487.67180000001</v>
      </c>
      <c r="P20" s="36">
        <f t="shared" si="2"/>
        <v>272329.61290000001</v>
      </c>
      <c r="Q20" s="36">
        <f t="shared" si="2"/>
        <v>0</v>
      </c>
      <c r="R20" s="36">
        <f t="shared" si="2"/>
        <v>18192.897408599998</v>
      </c>
      <c r="S20" s="36">
        <f t="shared" si="2"/>
        <v>174694.43455407</v>
      </c>
      <c r="T20" s="35">
        <f t="shared" si="3"/>
        <v>52.227465847687483</v>
      </c>
      <c r="U20" s="27" t="s">
        <v>28</v>
      </c>
      <c r="V20" s="28"/>
    </row>
    <row r="21" spans="1:22" ht="21">
      <c r="A21" s="29">
        <v>16</v>
      </c>
      <c r="B21" s="30" t="str">
        <f>VLOOKUP($U21,[1]Name!$A:$B,2,0)</f>
        <v>กระทรวงสาธารณสุข</v>
      </c>
      <c r="C21" s="31">
        <f>IF(ISERROR(VLOOKUP($U21,[1]BN1!$A:$N,3,0)),0,VLOOKUP($U21,[1]BN1!$A:$N,3,0))</f>
        <v>128830.20318175999</v>
      </c>
      <c r="D21" s="32">
        <f>IF(ISERROR(VLOOKUP($U21,[1]BN1!$A:$N,4,0)),0,VLOOKUP($U21,[1]BN1!$A:$N,4,0))</f>
        <v>96657.096931759996</v>
      </c>
      <c r="E21" s="32">
        <f>IF(ISERROR(VLOOKUP($U21,[1]BN1!$A:$N,5,0)),0,VLOOKUP($U21,[1]BN1!$A:$N,5,0))</f>
        <v>0</v>
      </c>
      <c r="F21" s="32">
        <f>IF(ISERROR(VLOOKUP($U21,[1]BN1!$A:$N,6,0)),0,VLOOKUP($U21,[1]BN1!$A:$N,6,0))</f>
        <v>431.26268306999998</v>
      </c>
      <c r="G21" s="32">
        <f>IF(ISERROR(VLOOKUP($U21,[1]BN1!$A:$N,7,0)),0,VLOOKUP($U21,[1]BN1!$A:$N,7,0))</f>
        <v>73209.909836949999</v>
      </c>
      <c r="H21" s="33">
        <f t="shared" si="0"/>
        <v>56.826666440680725</v>
      </c>
      <c r="I21" s="31">
        <f>IF(ISERROR(VLOOKUP($U21,[1]BN1!$A:$N,9,0)),0,VLOOKUP($U21,[1]BN1!$A:$N,9,0))</f>
        <v>16972.108618239999</v>
      </c>
      <c r="J21" s="36">
        <f>IF(ISERROR(VLOOKUP($U21,[1]BN1!$A:$N,10,0)),0,VLOOKUP($U21,[1]BN1!$A:$N,10,0))</f>
        <v>16824.965218239999</v>
      </c>
      <c r="K21" s="36">
        <f>IF(ISERROR(VLOOKUP($U21,[1]BN1!$A:$N,11,0)),0,VLOOKUP($U21,[1]BN1!$A:$N,11,0))</f>
        <v>0</v>
      </c>
      <c r="L21" s="36">
        <f>IF(ISERROR(VLOOKUP($U21,[1]BN1!$A:$N,12,0)),0,VLOOKUP($U21,[1]BN1!$A:$N,12,0))</f>
        <v>8586.84355899</v>
      </c>
      <c r="M21" s="36">
        <f>IF(ISERROR(VLOOKUP($U21,[1]BN1!$A:$N,13,0)),0,VLOOKUP($U21,[1]BN1!$A:$N,13,0))</f>
        <v>5084.3042886599997</v>
      </c>
      <c r="N21" s="37">
        <f t="shared" si="1"/>
        <v>29.956821530094825</v>
      </c>
      <c r="O21" s="31">
        <f t="shared" si="2"/>
        <v>145802.3118</v>
      </c>
      <c r="P21" s="36">
        <f t="shared" si="2"/>
        <v>113482.06215</v>
      </c>
      <c r="Q21" s="36">
        <f t="shared" si="2"/>
        <v>0</v>
      </c>
      <c r="R21" s="36">
        <f t="shared" si="2"/>
        <v>9018.1062420599992</v>
      </c>
      <c r="S21" s="36">
        <f t="shared" si="2"/>
        <v>78294.21412561</v>
      </c>
      <c r="T21" s="35">
        <f t="shared" si="3"/>
        <v>53.698883892189428</v>
      </c>
      <c r="U21" s="27" t="s">
        <v>29</v>
      </c>
      <c r="V21" s="28"/>
    </row>
    <row r="22" spans="1:22" ht="21">
      <c r="A22" s="29">
        <v>17</v>
      </c>
      <c r="B22" s="30" t="str">
        <f>VLOOKUP($U22,[1]Name!$A:$B,2,0)</f>
        <v>กระทรวงศึกษาธิการ</v>
      </c>
      <c r="C22" s="31">
        <f>IF(ISERROR(VLOOKUP($U22,[1]BN1!$A:$N,3,0)),0,VLOOKUP($U22,[1]BN1!$A:$N,3,0))</f>
        <v>336800.5702978</v>
      </c>
      <c r="D22" s="32">
        <f>IF(ISERROR(VLOOKUP($U22,[1]BN1!$A:$N,4,0)),0,VLOOKUP($U22,[1]BN1!$A:$N,4,0))</f>
        <v>252536.66919779999</v>
      </c>
      <c r="E22" s="32">
        <f>IF(ISERROR(VLOOKUP($U22,[1]BN1!$A:$N,5,0)),0,VLOOKUP($U22,[1]BN1!$A:$N,5,0))</f>
        <v>0</v>
      </c>
      <c r="F22" s="32">
        <f>IF(ISERROR(VLOOKUP($U22,[1]BN1!$A:$N,6,0)),0,VLOOKUP($U22,[1]BN1!$A:$N,6,0))</f>
        <v>325.47285689</v>
      </c>
      <c r="G22" s="32">
        <f>IF(ISERROR(VLOOKUP($U22,[1]BN1!$A:$N,7,0)),0,VLOOKUP($U22,[1]BN1!$A:$N,7,0))</f>
        <v>187953.39173531</v>
      </c>
      <c r="H22" s="33">
        <f t="shared" si="0"/>
        <v>55.805544381685898</v>
      </c>
      <c r="I22" s="31">
        <f>IF(ISERROR(VLOOKUP($U22,[1]BN1!$A:$N,9,0)),0,VLOOKUP($U22,[1]BN1!$A:$N,9,0))</f>
        <v>19649.111502200001</v>
      </c>
      <c r="J22" s="36">
        <f>IF(ISERROR(VLOOKUP($U22,[1]BN1!$A:$N,10,0)),0,VLOOKUP($U22,[1]BN1!$A:$N,10,0))</f>
        <v>18449.999842199999</v>
      </c>
      <c r="K22" s="36">
        <f>IF(ISERROR(VLOOKUP($U22,[1]BN1!$A:$N,11,0)),0,VLOOKUP($U22,[1]BN1!$A:$N,11,0))</f>
        <v>0</v>
      </c>
      <c r="L22" s="36">
        <f>IF(ISERROR(VLOOKUP($U22,[1]BN1!$A:$N,12,0)),0,VLOOKUP($U22,[1]BN1!$A:$N,12,0))</f>
        <v>7591.0698308999999</v>
      </c>
      <c r="M22" s="36">
        <f>IF(ISERROR(VLOOKUP($U22,[1]BN1!$A:$N,13,0)),0,VLOOKUP($U22,[1]BN1!$A:$N,13,0))</f>
        <v>4105.8136172499999</v>
      </c>
      <c r="N22" s="37">
        <f t="shared" si="1"/>
        <v>20.895670609789633</v>
      </c>
      <c r="O22" s="31">
        <f t="shared" si="2"/>
        <v>356449.68180000002</v>
      </c>
      <c r="P22" s="36">
        <f t="shared" si="2"/>
        <v>270986.66904000001</v>
      </c>
      <c r="Q22" s="36">
        <f t="shared" si="2"/>
        <v>0</v>
      </c>
      <c r="R22" s="36">
        <f t="shared" si="2"/>
        <v>7916.5426877899999</v>
      </c>
      <c r="S22" s="36">
        <f t="shared" si="2"/>
        <v>192059.20535256001</v>
      </c>
      <c r="T22" s="35">
        <f t="shared" si="3"/>
        <v>53.88115494526442</v>
      </c>
      <c r="U22" s="27" t="s">
        <v>30</v>
      </c>
      <c r="V22" s="28"/>
    </row>
    <row r="23" spans="1:22" ht="21">
      <c r="A23" s="29">
        <v>18</v>
      </c>
      <c r="B23" s="30" t="str">
        <f>VLOOKUP($U23,[1]Name!$A:$B,2,0)</f>
        <v>กระทรวงการคลัง</v>
      </c>
      <c r="C23" s="31">
        <f>IF(ISERROR(VLOOKUP($U23,[1]BN1!$A:$N,3,0)),0,VLOOKUP($U23,[1]BN1!$A:$N,3,0))</f>
        <v>263728.80748860998</v>
      </c>
      <c r="D23" s="32">
        <f>IF(ISERROR(VLOOKUP($U23,[1]BN1!$A:$N,4,0)),0,VLOOKUP($U23,[1]BN1!$A:$N,4,0))</f>
        <v>237642.93398860999</v>
      </c>
      <c r="E23" s="32">
        <f>IF(ISERROR(VLOOKUP($U23,[1]BN1!$A:$N,5,0)),0,VLOOKUP($U23,[1]BN1!$A:$N,5,0))</f>
        <v>0</v>
      </c>
      <c r="F23" s="32">
        <f>IF(ISERROR(VLOOKUP($U23,[1]BN1!$A:$N,6,0)),0,VLOOKUP($U23,[1]BN1!$A:$N,6,0))</f>
        <v>1238.1917553400001</v>
      </c>
      <c r="G23" s="32">
        <f>IF(ISERROR(VLOOKUP($U23,[1]BN1!$A:$N,7,0)),0,VLOOKUP($U23,[1]BN1!$A:$N,7,0))</f>
        <v>160234.62945554999</v>
      </c>
      <c r="H23" s="33">
        <f t="shared" si="0"/>
        <v>60.757348043015845</v>
      </c>
      <c r="I23" s="31">
        <f>IF(ISERROR(VLOOKUP($U23,[1]BN1!$A:$N,9,0)),0,VLOOKUP($U23,[1]BN1!$A:$N,9,0))</f>
        <v>4711.3694113900001</v>
      </c>
      <c r="J23" s="36">
        <f>IF(ISERROR(VLOOKUP($U23,[1]BN1!$A:$N,10,0)),0,VLOOKUP($U23,[1]BN1!$A:$N,10,0))</f>
        <v>4160.0117113899996</v>
      </c>
      <c r="K23" s="36">
        <f>IF(ISERROR(VLOOKUP($U23,[1]BN1!$A:$N,11,0)),0,VLOOKUP($U23,[1]BN1!$A:$N,11,0))</f>
        <v>0</v>
      </c>
      <c r="L23" s="36">
        <f>IF(ISERROR(VLOOKUP($U23,[1]BN1!$A:$N,12,0)),0,VLOOKUP($U23,[1]BN1!$A:$N,12,0))</f>
        <v>1672.62383419</v>
      </c>
      <c r="M23" s="36">
        <f>IF(ISERROR(VLOOKUP($U23,[1]BN1!$A:$N,13,0)),0,VLOOKUP($U23,[1]BN1!$A:$N,13,0))</f>
        <v>1805.3183047699999</v>
      </c>
      <c r="N23" s="37">
        <f t="shared" si="1"/>
        <v>38.318334801035583</v>
      </c>
      <c r="O23" s="31">
        <f t="shared" si="2"/>
        <v>268440.17689999996</v>
      </c>
      <c r="P23" s="36">
        <f t="shared" si="2"/>
        <v>241802.94569999998</v>
      </c>
      <c r="Q23" s="36">
        <f t="shared" si="2"/>
        <v>0</v>
      </c>
      <c r="R23" s="36">
        <f t="shared" si="2"/>
        <v>2910.8155895300001</v>
      </c>
      <c r="S23" s="36">
        <f t="shared" si="2"/>
        <v>162039.94776031998</v>
      </c>
      <c r="T23" s="35">
        <f t="shared" si="3"/>
        <v>60.363522938924127</v>
      </c>
      <c r="U23" s="27" t="s">
        <v>31</v>
      </c>
      <c r="V23" s="28"/>
    </row>
    <row r="24" spans="1:22" ht="21">
      <c r="A24" s="29">
        <v>19</v>
      </c>
      <c r="B24" s="30" t="str">
        <f>VLOOKUP($U24,[1]Name!$A:$B,2,0)</f>
        <v>กระทรวงการพัฒนาสังคมและความมั่นคงของมนุษย์</v>
      </c>
      <c r="C24" s="31">
        <f>IF(ISERROR(VLOOKUP($U24,[1]BN1!$A:$N,3,0)),0,VLOOKUP($U24,[1]BN1!$A:$N,3,0))</f>
        <v>20709.465806</v>
      </c>
      <c r="D24" s="32">
        <f>IF(ISERROR(VLOOKUP($U24,[1]BN1!$A:$N,4,0)),0,VLOOKUP($U24,[1]BN1!$A:$N,4,0))</f>
        <v>18031.294905999999</v>
      </c>
      <c r="E24" s="32">
        <f>IF(ISERROR(VLOOKUP($U24,[1]BN1!$A:$N,5,0)),0,VLOOKUP($U24,[1]BN1!$A:$N,5,0))</f>
        <v>0</v>
      </c>
      <c r="F24" s="32">
        <f>IF(ISERROR(VLOOKUP($U24,[1]BN1!$A:$N,6,0)),0,VLOOKUP($U24,[1]BN1!$A:$N,6,0))</f>
        <v>85.086924940000003</v>
      </c>
      <c r="G24" s="32">
        <f>IF(ISERROR(VLOOKUP($U24,[1]BN1!$A:$N,7,0)),0,VLOOKUP($U24,[1]BN1!$A:$N,7,0))</f>
        <v>13187.41181299</v>
      </c>
      <c r="H24" s="33">
        <f t="shared" si="0"/>
        <v>63.678184345871969</v>
      </c>
      <c r="I24" s="31">
        <f>IF(ISERROR(VLOOKUP($U24,[1]BN1!$A:$N,9,0)),0,VLOOKUP($U24,[1]BN1!$A:$N,9,0))</f>
        <v>1632.344994</v>
      </c>
      <c r="J24" s="36">
        <f>IF(ISERROR(VLOOKUP($U24,[1]BN1!$A:$N,10,0)),0,VLOOKUP($U24,[1]BN1!$A:$N,10,0))</f>
        <v>1632.344994</v>
      </c>
      <c r="K24" s="36">
        <f>IF(ISERROR(VLOOKUP($U24,[1]BN1!$A:$N,11,0)),0,VLOOKUP($U24,[1]BN1!$A:$N,11,0))</f>
        <v>0</v>
      </c>
      <c r="L24" s="36">
        <f>IF(ISERROR(VLOOKUP($U24,[1]BN1!$A:$N,12,0)),0,VLOOKUP($U24,[1]BN1!$A:$N,12,0))</f>
        <v>154.51033064000001</v>
      </c>
      <c r="M24" s="36">
        <f>IF(ISERROR(VLOOKUP($U24,[1]BN1!$A:$N,13,0)),0,VLOOKUP($U24,[1]BN1!$A:$N,13,0))</f>
        <v>684.01100381000003</v>
      </c>
      <c r="N24" s="37">
        <f t="shared" si="1"/>
        <v>41.903580819263993</v>
      </c>
      <c r="O24" s="31">
        <f t="shared" si="2"/>
        <v>22341.810799999999</v>
      </c>
      <c r="P24" s="36">
        <f t="shared" si="2"/>
        <v>19663.639899999998</v>
      </c>
      <c r="Q24" s="36">
        <f t="shared" si="2"/>
        <v>0</v>
      </c>
      <c r="R24" s="36">
        <f t="shared" si="2"/>
        <v>239.59725558000002</v>
      </c>
      <c r="S24" s="36">
        <f t="shared" si="2"/>
        <v>13871.422816799999</v>
      </c>
      <c r="T24" s="35">
        <f t="shared" si="3"/>
        <v>62.087280842965512</v>
      </c>
      <c r="U24" s="27" t="s">
        <v>32</v>
      </c>
      <c r="V24" s="28"/>
    </row>
    <row r="25" spans="1:22" ht="21">
      <c r="A25" s="29">
        <v>20</v>
      </c>
      <c r="B25" s="30" t="str">
        <f>VLOOKUP($U25,[1]Name!$A:$B,2,0)</f>
        <v>กระทรวงการต่างประเทศ</v>
      </c>
      <c r="C25" s="31">
        <f>IF(ISERROR(VLOOKUP($U25,[1]BN1!$A:$N,3,0)),0,VLOOKUP($U25,[1]BN1!$A:$N,3,0))</f>
        <v>7756.4097000000002</v>
      </c>
      <c r="D25" s="32">
        <f>IF(ISERROR(VLOOKUP($U25,[1]BN1!$A:$N,4,0)),0,VLOOKUP($U25,[1]BN1!$A:$N,4,0))</f>
        <v>7138.1938129999999</v>
      </c>
      <c r="E25" s="32">
        <f>IF(ISERROR(VLOOKUP($U25,[1]BN1!$A:$N,5,0)),0,VLOOKUP($U25,[1]BN1!$A:$N,5,0))</f>
        <v>0</v>
      </c>
      <c r="F25" s="32">
        <f>IF(ISERROR(VLOOKUP($U25,[1]BN1!$A:$N,6,0)),0,VLOOKUP($U25,[1]BN1!$A:$N,6,0))</f>
        <v>78.78458492</v>
      </c>
      <c r="G25" s="32">
        <f>IF(ISERROR(VLOOKUP($U25,[1]BN1!$A:$N,7,0)),0,VLOOKUP($U25,[1]BN1!$A:$N,7,0))</f>
        <v>5165.2791987399996</v>
      </c>
      <c r="H25" s="33">
        <f t="shared" si="0"/>
        <v>66.593687008823167</v>
      </c>
      <c r="I25" s="31">
        <f>IF(ISERROR(VLOOKUP($U25,[1]BN1!$A:$N,9,0)),0,VLOOKUP($U25,[1]BN1!$A:$N,9,0))</f>
        <v>399.9545</v>
      </c>
      <c r="J25" s="36">
        <f>IF(ISERROR(VLOOKUP($U25,[1]BN1!$A:$N,10,0)),0,VLOOKUP($U25,[1]BN1!$A:$N,10,0))</f>
        <v>349.17649999999998</v>
      </c>
      <c r="K25" s="36">
        <f>IF(ISERROR(VLOOKUP($U25,[1]BN1!$A:$N,11,0)),0,VLOOKUP($U25,[1]BN1!$A:$N,11,0))</f>
        <v>0</v>
      </c>
      <c r="L25" s="36">
        <f>IF(ISERROR(VLOOKUP($U25,[1]BN1!$A:$N,12,0)),0,VLOOKUP($U25,[1]BN1!$A:$N,12,0))</f>
        <v>67.011471069999999</v>
      </c>
      <c r="M25" s="36">
        <f>IF(ISERROR(VLOOKUP($U25,[1]BN1!$A:$N,13,0)),0,VLOOKUP($U25,[1]BN1!$A:$N,13,0))</f>
        <v>66.174907849999997</v>
      </c>
      <c r="N25" s="37">
        <f t="shared" si="1"/>
        <v>16.545609025526652</v>
      </c>
      <c r="O25" s="31">
        <f t="shared" si="2"/>
        <v>8156.3642</v>
      </c>
      <c r="P25" s="36">
        <f t="shared" si="2"/>
        <v>7487.3703129999994</v>
      </c>
      <c r="Q25" s="36">
        <f t="shared" si="2"/>
        <v>0</v>
      </c>
      <c r="R25" s="36">
        <f t="shared" si="2"/>
        <v>145.79605599000001</v>
      </c>
      <c r="S25" s="36">
        <f t="shared" si="2"/>
        <v>5231.4541065899994</v>
      </c>
      <c r="T25" s="35">
        <f t="shared" si="3"/>
        <v>64.13953543896433</v>
      </c>
      <c r="U25" s="27" t="s">
        <v>33</v>
      </c>
      <c r="V25" s="28"/>
    </row>
    <row r="26" spans="1:22" ht="21">
      <c r="A26" s="29">
        <v>21</v>
      </c>
      <c r="B26" s="30" t="str">
        <f>VLOOKUP($U26,[1]Name!$A:$B,2,0)</f>
        <v>กระทรวงการอุดมศึกษา วิทยาศาสตร์ วิจัย และนวัตกรรม</v>
      </c>
      <c r="C26" s="31">
        <f>IF(ISERROR(VLOOKUP($U26,[1]BN1!$A:$N,3,0)),0,VLOOKUP($U26,[1]BN1!$A:$N,3,0))</f>
        <v>95358.659112480003</v>
      </c>
      <c r="D26" s="32">
        <f>IF(ISERROR(VLOOKUP($U26,[1]BN1!$A:$N,4,0)),0,VLOOKUP($U26,[1]BN1!$A:$N,4,0))</f>
        <v>71618.239187479994</v>
      </c>
      <c r="E26" s="32">
        <f>IF(ISERROR(VLOOKUP($U26,[1]BN1!$A:$N,5,0)),0,VLOOKUP($U26,[1]BN1!$A:$N,5,0))</f>
        <v>0</v>
      </c>
      <c r="F26" s="32">
        <f>IF(ISERROR(VLOOKUP($U26,[1]BN1!$A:$N,6,0)),0,VLOOKUP($U26,[1]BN1!$A:$N,6,0))</f>
        <v>741.88716947</v>
      </c>
      <c r="G26" s="32">
        <f>IF(ISERROR(VLOOKUP($U26,[1]BN1!$A:$N,7,0)),0,VLOOKUP($U26,[1]BN1!$A:$N,7,0))</f>
        <v>63142.316455079999</v>
      </c>
      <c r="H26" s="33">
        <f t="shared" si="0"/>
        <v>66.215608569538162</v>
      </c>
      <c r="I26" s="31">
        <f>IF(ISERROR(VLOOKUP($U26,[1]BN1!$A:$N,9,0)),0,VLOOKUP($U26,[1]BN1!$A:$N,9,0))</f>
        <v>32768.361387520003</v>
      </c>
      <c r="J26" s="36">
        <f>IF(ISERROR(VLOOKUP($U26,[1]BN1!$A:$N,10,0)),0,VLOOKUP($U26,[1]BN1!$A:$N,10,0))</f>
        <v>30636.129287520002</v>
      </c>
      <c r="K26" s="36">
        <f>IF(ISERROR(VLOOKUP($U26,[1]BN1!$A:$N,11,0)),0,VLOOKUP($U26,[1]BN1!$A:$N,11,0))</f>
        <v>0</v>
      </c>
      <c r="L26" s="36">
        <f>IF(ISERROR(VLOOKUP($U26,[1]BN1!$A:$N,12,0)),0,VLOOKUP($U26,[1]BN1!$A:$N,12,0))</f>
        <v>4775.0621279099996</v>
      </c>
      <c r="M26" s="36">
        <f>IF(ISERROR(VLOOKUP($U26,[1]BN1!$A:$N,13,0)),0,VLOOKUP($U26,[1]BN1!$A:$N,13,0))</f>
        <v>23141.472379769999</v>
      </c>
      <c r="N26" s="37">
        <f t="shared" si="1"/>
        <v>70.621390267575435</v>
      </c>
      <c r="O26" s="31">
        <f t="shared" si="2"/>
        <v>128127.02050000001</v>
      </c>
      <c r="P26" s="36">
        <f t="shared" si="2"/>
        <v>102254.368475</v>
      </c>
      <c r="Q26" s="36">
        <f t="shared" si="2"/>
        <v>0</v>
      </c>
      <c r="R26" s="36">
        <f t="shared" si="2"/>
        <v>5516.9492973799997</v>
      </c>
      <c r="S26" s="36">
        <f t="shared" si="2"/>
        <v>86283.788834849998</v>
      </c>
      <c r="T26" s="35">
        <f t="shared" si="3"/>
        <v>67.342382971318685</v>
      </c>
      <c r="U26" s="27" t="s">
        <v>34</v>
      </c>
      <c r="V26" s="28"/>
    </row>
    <row r="27" spans="1:22" ht="21">
      <c r="A27" s="29">
        <v>22</v>
      </c>
      <c r="B27" s="30" t="str">
        <f>VLOOKUP($U27,[1]Name!$A:$B,2,0)</f>
        <v>กระทรวงแรงงาน</v>
      </c>
      <c r="C27" s="31">
        <f>IF(ISERROR(VLOOKUP($U27,[1]BN1!$A:$N,3,0)),0,VLOOKUP($U27,[1]BN1!$A:$N,3,0))</f>
        <v>69339.197943000006</v>
      </c>
      <c r="D27" s="32">
        <f>IF(ISERROR(VLOOKUP($U27,[1]BN1!$A:$N,4,0)),0,VLOOKUP($U27,[1]BN1!$A:$N,4,0))</f>
        <v>52004.350042999999</v>
      </c>
      <c r="E27" s="32">
        <f>IF(ISERROR(VLOOKUP($U27,[1]BN1!$A:$N,5,0)),0,VLOOKUP($U27,[1]BN1!$A:$N,5,0))</f>
        <v>0</v>
      </c>
      <c r="F27" s="32">
        <f>IF(ISERROR(VLOOKUP($U27,[1]BN1!$A:$N,6,0)),0,VLOOKUP($U27,[1]BN1!$A:$N,6,0))</f>
        <v>72.046500649999999</v>
      </c>
      <c r="G27" s="32">
        <f>IF(ISERROR(VLOOKUP($U27,[1]BN1!$A:$N,7,0)),0,VLOOKUP($U27,[1]BN1!$A:$N,7,0))</f>
        <v>50885.323907450002</v>
      </c>
      <c r="H27" s="33">
        <f t="shared" si="0"/>
        <v>73.386086682571758</v>
      </c>
      <c r="I27" s="38">
        <f>IF(ISERROR(VLOOKUP($U27,[1]BN1!$A:$N,9,0)),0,VLOOKUP($U27,[1]BN1!$A:$N,9,0))</f>
        <v>381.11895700000002</v>
      </c>
      <c r="J27" s="39">
        <f>IF(ISERROR(VLOOKUP($U27,[1]BN1!$A:$N,10,0)),0,VLOOKUP($U27,[1]BN1!$A:$N,10,0))</f>
        <v>372.08105699999999</v>
      </c>
      <c r="K27" s="39">
        <f>IF(ISERROR(VLOOKUP($U27,[1]BN1!$A:$N,11,0)),0,VLOOKUP($U27,[1]BN1!$A:$N,11,0))</f>
        <v>0</v>
      </c>
      <c r="L27" s="39">
        <f>IF(ISERROR(VLOOKUP($U27,[1]BN1!$A:$N,12,0)),0,VLOOKUP($U27,[1]BN1!$A:$N,12,0))</f>
        <v>219.14379027999999</v>
      </c>
      <c r="M27" s="39">
        <f>IF(ISERROR(VLOOKUP($U27,[1]BN1!$A:$N,13,0)),0,VLOOKUP($U27,[1]BN1!$A:$N,13,0))</f>
        <v>96.618602670000001</v>
      </c>
      <c r="N27" s="40">
        <f t="shared" si="1"/>
        <v>25.351298038423209</v>
      </c>
      <c r="O27" s="31">
        <f t="shared" si="2"/>
        <v>69720.316900000005</v>
      </c>
      <c r="P27" s="36">
        <f t="shared" si="2"/>
        <v>52376.431100000002</v>
      </c>
      <c r="Q27" s="36">
        <f t="shared" si="2"/>
        <v>0</v>
      </c>
      <c r="R27" s="36">
        <f t="shared" si="2"/>
        <v>291.19029093</v>
      </c>
      <c r="S27" s="36">
        <f t="shared" si="2"/>
        <v>50981.942510120003</v>
      </c>
      <c r="T27" s="35">
        <f t="shared" si="3"/>
        <v>73.123509440215983</v>
      </c>
      <c r="U27" s="27" t="s">
        <v>35</v>
      </c>
      <c r="V27" s="28"/>
    </row>
    <row r="28" spans="1:22" ht="21">
      <c r="A28" s="29">
        <v>23</v>
      </c>
      <c r="B28" s="30" t="str">
        <f>VLOOKUP($U28,[1]Name!$A:$B,2,0)</f>
        <v>หน่วยงานอิสระของรัฐ</v>
      </c>
      <c r="C28" s="31">
        <f>IF(ISERROR(VLOOKUP($U28,[1]BN1!$A:$N,3,0)),0,VLOOKUP($U28,[1]BN1!$A:$N,3,0))</f>
        <v>15574.0591</v>
      </c>
      <c r="D28" s="32">
        <f>IF(ISERROR(VLOOKUP($U28,[1]BN1!$A:$N,4,0)),0,VLOOKUP($U28,[1]BN1!$A:$N,4,0))</f>
        <v>11682.3712</v>
      </c>
      <c r="E28" s="32">
        <f>IF(ISERROR(VLOOKUP($U28,[1]BN1!$A:$N,5,0)),0,VLOOKUP($U28,[1]BN1!$A:$N,5,0))</f>
        <v>0</v>
      </c>
      <c r="F28" s="32">
        <f>IF(ISERROR(VLOOKUP($U28,[1]BN1!$A:$N,6,0)),0,VLOOKUP($U28,[1]BN1!$A:$N,6,0))</f>
        <v>0</v>
      </c>
      <c r="G28" s="32">
        <f>IF(ISERROR(VLOOKUP($U28,[1]BN1!$A:$N,7,0)),0,VLOOKUP($U28,[1]BN1!$A:$N,7,0))</f>
        <v>11682.3712</v>
      </c>
      <c r="H28" s="33">
        <f t="shared" si="0"/>
        <v>75.011730243145152</v>
      </c>
      <c r="I28" s="38">
        <f>IF(ISERROR(VLOOKUP($U28,[1]BN1!$A:$N,9,0)),0,VLOOKUP($U28,[1]BN1!$A:$N,9,0))</f>
        <v>2190.2107999999998</v>
      </c>
      <c r="J28" s="39">
        <f>IF(ISERROR(VLOOKUP($U28,[1]BN1!$A:$N,10,0)),0,VLOOKUP($U28,[1]BN1!$A:$N,10,0))</f>
        <v>1514.7416000000001</v>
      </c>
      <c r="K28" s="39">
        <f>IF(ISERROR(VLOOKUP($U28,[1]BN1!$A:$N,11,0)),0,VLOOKUP($U28,[1]BN1!$A:$N,11,0))</f>
        <v>0</v>
      </c>
      <c r="L28" s="39">
        <f>IF(ISERROR(VLOOKUP($U28,[1]BN1!$A:$N,12,0)),0,VLOOKUP($U28,[1]BN1!$A:$N,12,0))</f>
        <v>0</v>
      </c>
      <c r="M28" s="39">
        <f>IF(ISERROR(VLOOKUP($U28,[1]BN1!$A:$N,13,0)),0,VLOOKUP($U28,[1]BN1!$A:$N,13,0))</f>
        <v>1426.2996000000001</v>
      </c>
      <c r="N28" s="40">
        <f t="shared" si="1"/>
        <v>65.121567293887878</v>
      </c>
      <c r="O28" s="31">
        <f t="shared" si="2"/>
        <v>17764.269899999999</v>
      </c>
      <c r="P28" s="36">
        <f t="shared" si="2"/>
        <v>13197.112799999999</v>
      </c>
      <c r="Q28" s="36">
        <f t="shared" si="2"/>
        <v>0</v>
      </c>
      <c r="R28" s="36">
        <f t="shared" si="2"/>
        <v>0</v>
      </c>
      <c r="S28" s="36">
        <f t="shared" si="2"/>
        <v>13108.6708</v>
      </c>
      <c r="T28" s="35">
        <f t="shared" si="3"/>
        <v>73.792342008944601</v>
      </c>
      <c r="U28" s="41" t="s">
        <v>36</v>
      </c>
      <c r="V28" s="28"/>
    </row>
    <row r="29" spans="1:22" ht="21">
      <c r="A29" s="29">
        <v>24</v>
      </c>
      <c r="B29" s="30" t="str">
        <f>VLOOKUP($U29,[1]Name!$A:$B,2,0)</f>
        <v>หน่วยงานของศาล</v>
      </c>
      <c r="C29" s="31">
        <f>IF(ISERROR(VLOOKUP($U29,[1]BN1!$A:$N,3,0)),0,VLOOKUP($U29,[1]BN1!$A:$N,3,0))</f>
        <v>19030.954300000001</v>
      </c>
      <c r="D29" s="32">
        <f>IF(ISERROR(VLOOKUP($U29,[1]BN1!$A:$N,4,0)),0,VLOOKUP($U29,[1]BN1!$A:$N,4,0))</f>
        <v>14272.7803</v>
      </c>
      <c r="E29" s="32">
        <f>IF(ISERROR(VLOOKUP($U29,[1]BN1!$A:$N,5,0)),0,VLOOKUP($U29,[1]BN1!$A:$N,5,0))</f>
        <v>0</v>
      </c>
      <c r="F29" s="32">
        <f>IF(ISERROR(VLOOKUP($U29,[1]BN1!$A:$N,6,0)),0,VLOOKUP($U29,[1]BN1!$A:$N,6,0))</f>
        <v>0</v>
      </c>
      <c r="G29" s="32">
        <f>IF(ISERROR(VLOOKUP($U29,[1]BN1!$A:$N,7,0)),0,VLOOKUP($U29,[1]BN1!$A:$N,7,0))</f>
        <v>13881.667799999999</v>
      </c>
      <c r="H29" s="33">
        <f t="shared" si="0"/>
        <v>72.94257335271935</v>
      </c>
      <c r="I29" s="38">
        <f>IF(ISERROR(VLOOKUP($U29,[1]BN1!$A:$N,9,0)),0,VLOOKUP($U29,[1]BN1!$A:$N,9,0))</f>
        <v>4257.9974000000002</v>
      </c>
      <c r="J29" s="39">
        <f>IF(ISERROR(VLOOKUP($U29,[1]BN1!$A:$N,10,0)),0,VLOOKUP($U29,[1]BN1!$A:$N,10,0))</f>
        <v>3751.3710000000001</v>
      </c>
      <c r="K29" s="39">
        <f>IF(ISERROR(VLOOKUP($U29,[1]BN1!$A:$N,11,0)),0,VLOOKUP($U29,[1]BN1!$A:$N,11,0))</f>
        <v>0</v>
      </c>
      <c r="L29" s="39">
        <f>IF(ISERROR(VLOOKUP($U29,[1]BN1!$A:$N,12,0)),0,VLOOKUP($U29,[1]BN1!$A:$N,12,0))</f>
        <v>0</v>
      </c>
      <c r="M29" s="39">
        <f>IF(ISERROR(VLOOKUP($U29,[1]BN1!$A:$N,13,0)),0,VLOOKUP($U29,[1]BN1!$A:$N,13,0))</f>
        <v>3751.3710000000001</v>
      </c>
      <c r="N29" s="40">
        <f t="shared" si="1"/>
        <v>88.101768216204164</v>
      </c>
      <c r="O29" s="31">
        <f t="shared" si="2"/>
        <v>23288.951700000001</v>
      </c>
      <c r="P29" s="36">
        <f t="shared" si="2"/>
        <v>18024.151300000001</v>
      </c>
      <c r="Q29" s="36">
        <f t="shared" si="2"/>
        <v>0</v>
      </c>
      <c r="R29" s="36">
        <f t="shared" si="2"/>
        <v>0</v>
      </c>
      <c r="S29" s="36">
        <f t="shared" si="2"/>
        <v>17633.038799999998</v>
      </c>
      <c r="T29" s="35">
        <f t="shared" si="3"/>
        <v>75.714179955983155</v>
      </c>
      <c r="U29" s="27" t="s">
        <v>37</v>
      </c>
      <c r="V29" s="28"/>
    </row>
    <row r="30" spans="1:22" ht="21.75" thickBot="1">
      <c r="A30" s="42" t="s">
        <v>6</v>
      </c>
      <c r="B30" s="43"/>
      <c r="C30" s="44">
        <f>SUM(C6:C29)</f>
        <v>1631590.69022296</v>
      </c>
      <c r="D30" s="45">
        <f>SUM(D6:D29)</f>
        <v>1271627.4764109598</v>
      </c>
      <c r="E30" s="45">
        <f>SUM(E6:E29)</f>
        <v>0</v>
      </c>
      <c r="F30" s="45">
        <f>SUM(F6:F29)</f>
        <v>19627.927738969996</v>
      </c>
      <c r="G30" s="45">
        <f>SUM(G6:G29)</f>
        <v>956734.81185860012</v>
      </c>
      <c r="H30" s="46">
        <f t="shared" si="0"/>
        <v>58.638163210398098</v>
      </c>
      <c r="I30" s="44">
        <f>SUM(I6:I29)</f>
        <v>530164.88287703996</v>
      </c>
      <c r="J30" s="47">
        <f>SUM(J6:J29)</f>
        <v>509874.92187404004</v>
      </c>
      <c r="K30" s="47">
        <f>SUM(K6:K29)</f>
        <v>0</v>
      </c>
      <c r="L30" s="47">
        <f>SUM(L6:L29)</f>
        <v>169615.58803446998</v>
      </c>
      <c r="M30" s="47">
        <f>SUM(M6:M29)</f>
        <v>178126.86312087005</v>
      </c>
      <c r="N30" s="46">
        <f t="shared" si="1"/>
        <v>33.598389647053004</v>
      </c>
      <c r="O30" s="48">
        <f>SUM(O6:O29)</f>
        <v>2161755.5731000006</v>
      </c>
      <c r="P30" s="49">
        <f>SUM(P6:P29)</f>
        <v>1781502.3982849999</v>
      </c>
      <c r="Q30" s="49">
        <f>SUM(Q6:Q29)</f>
        <v>0</v>
      </c>
      <c r="R30" s="49">
        <f>SUM(R6:R29)</f>
        <v>189243.51577343998</v>
      </c>
      <c r="S30" s="49">
        <f>SUM(S6:S29)</f>
        <v>1134861.67497947</v>
      </c>
      <c r="T30" s="46">
        <f t="shared" si="3"/>
        <v>52.497224436528491</v>
      </c>
      <c r="U30" s="50"/>
    </row>
    <row r="31" spans="1:22" ht="21">
      <c r="A31" s="51"/>
      <c r="B31" s="52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  <c r="P31" s="53"/>
      <c r="Q31" s="53"/>
      <c r="R31" s="53"/>
      <c r="S31" s="53"/>
      <c r="T31" s="53"/>
      <c r="U31" s="50"/>
    </row>
    <row r="32" spans="1:22" ht="21">
      <c r="A32" s="51"/>
      <c r="B32" s="52" t="str">
        <f>"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2. แผนการใช้จ่ายเป็นแผนสะสมตั้งแต่ต้นปีงบประมาณจนถึง วันที่ 30  เมษายน  2564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3"/>
      <c r="O32" s="55"/>
      <c r="P32" s="56"/>
      <c r="Q32" s="53"/>
      <c r="R32" s="53"/>
      <c r="S32" s="53"/>
      <c r="T32" s="53"/>
      <c r="U32" s="50"/>
    </row>
    <row r="33" spans="1:21" ht="21">
      <c r="A33" s="57"/>
      <c r="B33" s="52" t="s">
        <v>39</v>
      </c>
      <c r="C33" s="58"/>
      <c r="D33" s="59"/>
      <c r="E33" s="59"/>
      <c r="F33" s="59"/>
      <c r="G33" s="59"/>
      <c r="H33" s="58"/>
      <c r="I33" s="59"/>
      <c r="J33" s="59"/>
      <c r="K33" s="59"/>
      <c r="L33" s="59"/>
      <c r="M33" s="59"/>
      <c r="N33" s="59"/>
      <c r="O33" s="60"/>
      <c r="P33" s="61"/>
      <c r="Q33" s="62"/>
      <c r="R33" s="62"/>
      <c r="S33" s="61"/>
      <c r="T33" s="63"/>
      <c r="U33" s="50"/>
    </row>
    <row r="34" spans="1:21" ht="21">
      <c r="A34" s="57"/>
      <c r="B34" s="52" t="s">
        <v>40</v>
      </c>
      <c r="C34" s="58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63"/>
      <c r="Q34" s="59"/>
      <c r="R34" s="59"/>
      <c r="S34" s="63"/>
      <c r="T34" s="63"/>
      <c r="U34" s="50"/>
    </row>
    <row r="35" spans="1:21" ht="21">
      <c r="A35" s="57"/>
      <c r="B35" s="52" t="str">
        <f>"ข้อมูล ณ วันที่ "&amp;[1]HeaderFooter!B5</f>
        <v>ข้อมูล ณ วันที่ 30 เมษายน 2564</v>
      </c>
      <c r="C35" s="58"/>
      <c r="D35" s="59"/>
      <c r="E35" s="59"/>
      <c r="F35" s="59"/>
      <c r="G35" s="59"/>
      <c r="H35" s="58"/>
      <c r="I35" s="59"/>
      <c r="J35" s="59"/>
      <c r="K35" s="59"/>
      <c r="L35" s="59"/>
      <c r="M35" s="59"/>
      <c r="N35" s="59"/>
      <c r="O35" s="59"/>
      <c r="P35" s="63"/>
      <c r="Q35" s="59"/>
      <c r="R35" s="59"/>
      <c r="S35" s="63"/>
      <c r="T35" s="63"/>
      <c r="U35" s="50"/>
    </row>
    <row r="36" spans="1:21" ht="21">
      <c r="A36" s="57"/>
      <c r="B36" s="52"/>
      <c r="C36" s="63"/>
      <c r="D36" s="64"/>
      <c r="E36" s="64"/>
      <c r="F36" s="64"/>
      <c r="G36" s="64"/>
      <c r="H36" s="63"/>
      <c r="I36" s="63"/>
      <c r="J36" s="63"/>
      <c r="K36" s="64"/>
      <c r="L36" s="64"/>
      <c r="M36" s="63"/>
      <c r="N36" s="63"/>
      <c r="O36" s="63"/>
      <c r="P36" s="63"/>
      <c r="Q36" s="64"/>
      <c r="R36" s="64"/>
      <c r="S36" s="63"/>
      <c r="T36" s="63"/>
      <c r="U36" s="50"/>
    </row>
    <row r="37" spans="1:21" ht="21">
      <c r="B37" s="52"/>
      <c r="C37" s="3"/>
      <c r="D37" s="66"/>
      <c r="E37" s="66"/>
      <c r="F37" s="66"/>
      <c r="G37" s="66"/>
      <c r="H37" s="3"/>
      <c r="I37" s="3"/>
      <c r="J37" s="3"/>
      <c r="K37" s="66"/>
      <c r="L37" s="66"/>
      <c r="M37" s="3"/>
      <c r="N37" s="67" t="s">
        <v>41</v>
      </c>
      <c r="O37" s="68"/>
      <c r="P37" s="68"/>
      <c r="Q37" s="68"/>
      <c r="R37" s="68"/>
      <c r="S37" s="68"/>
      <c r="T37" s="68"/>
      <c r="U37" s="50"/>
    </row>
    <row r="38" spans="1:21" ht="21">
      <c r="B38" s="3"/>
      <c r="C38" s="3"/>
      <c r="D38" s="66"/>
      <c r="E38" s="66"/>
      <c r="F38" s="66"/>
      <c r="G38" s="66"/>
      <c r="H38" s="3"/>
      <c r="I38" s="3"/>
      <c r="J38" s="3"/>
      <c r="K38" s="66"/>
      <c r="L38" s="66"/>
      <c r="M38" s="3"/>
      <c r="N38" s="3"/>
      <c r="O38" s="69"/>
      <c r="P38" s="69"/>
      <c r="Q38" s="69"/>
      <c r="R38" s="69"/>
      <c r="S38" s="69"/>
      <c r="U38" s="50"/>
    </row>
    <row r="39" spans="1:21" ht="21">
      <c r="B39" s="3"/>
      <c r="C39" s="3"/>
      <c r="D39" s="66"/>
      <c r="E39" s="66"/>
      <c r="F39" s="66"/>
      <c r="G39" s="66"/>
      <c r="H39" s="3"/>
      <c r="I39" s="70" t="s">
        <v>42</v>
      </c>
      <c r="J39" s="3"/>
      <c r="K39" s="66"/>
      <c r="L39" s="66"/>
      <c r="M39" s="3"/>
      <c r="N39" s="3"/>
      <c r="O39" s="71"/>
      <c r="P39" s="71"/>
      <c r="Q39" s="71"/>
      <c r="R39" s="71"/>
      <c r="S39" s="71"/>
    </row>
    <row r="40" spans="1:21" ht="21">
      <c r="B40" s="3"/>
      <c r="C40" s="3"/>
      <c r="D40" s="66"/>
      <c r="E40" s="66"/>
      <c r="F40" s="66"/>
      <c r="G40" s="66"/>
      <c r="H40" s="3"/>
      <c r="I40" s="3"/>
      <c r="J40" s="3"/>
      <c r="K40" s="66"/>
      <c r="L40" s="66"/>
      <c r="M40" s="3"/>
      <c r="N40" s="3"/>
      <c r="O40" s="3"/>
      <c r="P40" s="3"/>
      <c r="Q40" s="66"/>
      <c r="R40" s="66"/>
    </row>
    <row r="41" spans="1:21" ht="21">
      <c r="B41" s="3"/>
      <c r="C41" s="3"/>
      <c r="D41" s="66"/>
      <c r="E41" s="66"/>
      <c r="F41" s="66"/>
      <c r="G41" s="66"/>
      <c r="H41" s="3"/>
      <c r="I41" s="3"/>
      <c r="J41" s="3"/>
      <c r="K41" s="66"/>
      <c r="L41" s="66"/>
      <c r="M41" s="3"/>
      <c r="N41" s="3"/>
      <c r="O41" s="69"/>
      <c r="P41" s="69"/>
      <c r="Q41" s="69"/>
      <c r="R41" s="69"/>
      <c r="S41" s="69"/>
    </row>
    <row r="42" spans="1:21" ht="21">
      <c r="B42" s="3"/>
      <c r="C42" s="3"/>
      <c r="D42" s="66"/>
      <c r="E42" s="66"/>
      <c r="F42" s="66"/>
      <c r="G42" s="66"/>
      <c r="H42" s="3"/>
      <c r="I42" s="3"/>
      <c r="J42" s="3"/>
      <c r="K42" s="66"/>
      <c r="L42" s="66"/>
      <c r="M42" s="3"/>
      <c r="N42" s="3"/>
      <c r="O42" s="3"/>
      <c r="P42" s="3"/>
      <c r="Q42" s="66"/>
      <c r="R42" s="66"/>
    </row>
    <row r="43" spans="1:21" ht="21">
      <c r="B43" s="3"/>
      <c r="C43" s="3"/>
      <c r="D43" s="66"/>
      <c r="E43" s="66"/>
      <c r="F43" s="66"/>
      <c r="G43" s="66"/>
      <c r="H43" s="3"/>
      <c r="I43" s="3"/>
      <c r="J43" s="3"/>
      <c r="K43" s="66"/>
      <c r="L43" s="66"/>
      <c r="M43" s="3"/>
      <c r="N43" s="3"/>
      <c r="O43" s="3"/>
      <c r="P43" s="3"/>
      <c r="Q43" s="66"/>
      <c r="R43" s="66"/>
    </row>
    <row r="44" spans="1:21" ht="21">
      <c r="B44" s="3"/>
      <c r="C44" s="3"/>
      <c r="D44" s="66"/>
      <c r="E44" s="66"/>
      <c r="F44" s="66"/>
      <c r="G44" s="66"/>
      <c r="H44" s="3"/>
      <c r="I44" s="3"/>
      <c r="J44" s="3"/>
      <c r="K44" s="66"/>
      <c r="L44" s="66"/>
      <c r="M44" s="3"/>
      <c r="N44" s="3"/>
      <c r="O44" s="3"/>
      <c r="P44" s="3"/>
      <c r="Q44" s="66"/>
      <c r="R44" s="66"/>
    </row>
    <row r="45" spans="1:21" ht="21">
      <c r="B45" s="3"/>
      <c r="C45" s="3"/>
      <c r="D45" s="66"/>
      <c r="E45" s="66"/>
      <c r="F45" s="66"/>
      <c r="G45" s="66"/>
      <c r="H45" s="3"/>
      <c r="I45" s="3"/>
      <c r="J45" s="3"/>
      <c r="K45" s="66"/>
      <c r="L45" s="66"/>
      <c r="M45" s="3"/>
      <c r="N45" s="3"/>
      <c r="O45" s="3"/>
      <c r="P45" s="3"/>
      <c r="Q45" s="66"/>
      <c r="R45" s="66"/>
    </row>
    <row r="46" spans="1:21" ht="21">
      <c r="B46" s="3"/>
      <c r="C46" s="3"/>
      <c r="D46" s="66"/>
      <c r="E46" s="66"/>
      <c r="F46" s="66"/>
      <c r="G46" s="66"/>
      <c r="H46" s="3"/>
      <c r="I46" s="3"/>
      <c r="J46" s="3"/>
      <c r="K46" s="66"/>
      <c r="L46" s="66"/>
      <c r="M46" s="3"/>
      <c r="N46" s="3"/>
      <c r="O46" s="3"/>
      <c r="P46" s="3"/>
      <c r="Q46" s="66"/>
      <c r="R46" s="66"/>
    </row>
    <row r="47" spans="1:21" ht="21">
      <c r="B47" s="3"/>
      <c r="C47" s="3"/>
      <c r="D47" s="66"/>
      <c r="E47" s="66"/>
      <c r="F47" s="66"/>
      <c r="G47" s="66"/>
      <c r="H47" s="3"/>
      <c r="I47" s="3"/>
      <c r="J47" s="3"/>
      <c r="K47" s="66"/>
      <c r="L47" s="66"/>
      <c r="M47" s="3"/>
      <c r="N47" s="3"/>
      <c r="O47" s="3"/>
      <c r="P47" s="3"/>
      <c r="Q47" s="66"/>
      <c r="R47" s="66"/>
    </row>
    <row r="48" spans="1:21" ht="21">
      <c r="B48" s="3"/>
      <c r="C48" s="3"/>
      <c r="D48" s="66"/>
      <c r="E48" s="66"/>
      <c r="F48" s="66"/>
      <c r="G48" s="66"/>
      <c r="H48" s="3"/>
      <c r="I48" s="3"/>
      <c r="J48" s="3"/>
      <c r="K48" s="66"/>
      <c r="L48" s="66"/>
      <c r="M48" s="3"/>
      <c r="N48" s="3"/>
      <c r="O48" s="3"/>
      <c r="P48" s="3"/>
      <c r="Q48" s="66"/>
      <c r="R48" s="66"/>
    </row>
    <row r="49" spans="2:18" ht="21">
      <c r="B49" s="3"/>
      <c r="C49" s="3"/>
      <c r="D49" s="66"/>
      <c r="E49" s="66"/>
      <c r="F49" s="66"/>
      <c r="G49" s="66"/>
      <c r="H49" s="3"/>
      <c r="I49" s="3"/>
      <c r="J49" s="3"/>
      <c r="K49" s="66"/>
      <c r="L49" s="66"/>
      <c r="M49" s="3"/>
      <c r="N49" s="3"/>
      <c r="O49" s="3"/>
      <c r="P49" s="3"/>
      <c r="Q49" s="66"/>
      <c r="R49" s="66"/>
    </row>
    <row r="50" spans="2:18" ht="21">
      <c r="B50" s="3"/>
      <c r="C50" s="3"/>
      <c r="D50" s="66"/>
      <c r="E50" s="66"/>
      <c r="F50" s="66"/>
      <c r="G50" s="66"/>
      <c r="H50" s="3"/>
      <c r="I50" s="3"/>
      <c r="J50" s="3"/>
      <c r="K50" s="66"/>
      <c r="L50" s="66"/>
      <c r="M50" s="3"/>
      <c r="N50" s="3"/>
      <c r="O50" s="3"/>
      <c r="P50" s="3"/>
      <c r="Q50" s="66"/>
      <c r="R50" s="66"/>
    </row>
    <row r="51" spans="2:18" ht="21">
      <c r="B51" s="3"/>
      <c r="C51" s="3"/>
      <c r="D51" s="66"/>
      <c r="E51" s="66"/>
      <c r="F51" s="66"/>
      <c r="G51" s="66"/>
      <c r="H51" s="3"/>
      <c r="I51" s="3"/>
      <c r="J51" s="3"/>
      <c r="K51" s="66"/>
      <c r="L51" s="66"/>
      <c r="M51" s="3"/>
      <c r="N51" s="3"/>
      <c r="O51" s="3"/>
      <c r="P51" s="3"/>
      <c r="Q51" s="66"/>
      <c r="R51" s="66"/>
    </row>
    <row r="52" spans="2:18" ht="21">
      <c r="B52" s="3"/>
      <c r="C52" s="3"/>
      <c r="D52" s="66"/>
      <c r="E52" s="66"/>
      <c r="F52" s="66"/>
      <c r="G52" s="66"/>
      <c r="H52" s="3"/>
      <c r="I52" s="3"/>
      <c r="J52" s="3"/>
      <c r="K52" s="66"/>
      <c r="L52" s="66"/>
      <c r="M52" s="3"/>
      <c r="N52" s="3"/>
      <c r="O52" s="3"/>
      <c r="P52" s="3"/>
      <c r="Q52" s="66"/>
      <c r="R52" s="66"/>
    </row>
    <row r="53" spans="2:18" ht="21">
      <c r="D53" s="66"/>
      <c r="E53" s="66"/>
      <c r="F53" s="66"/>
      <c r="G53" s="66"/>
      <c r="H53" s="3"/>
      <c r="I53" s="3"/>
      <c r="J53" s="3"/>
      <c r="K53" s="66"/>
      <c r="L53" s="66"/>
      <c r="M53" s="3"/>
      <c r="N53" s="3"/>
      <c r="O53" s="3"/>
      <c r="P53" s="3"/>
      <c r="Q53" s="66"/>
      <c r="R53" s="66"/>
    </row>
    <row r="54" spans="2:18" ht="21">
      <c r="D54" s="66"/>
      <c r="E54" s="66"/>
      <c r="F54" s="66"/>
      <c r="G54" s="66"/>
      <c r="H54" s="3"/>
      <c r="I54" s="3"/>
      <c r="J54" s="3"/>
      <c r="K54" s="66"/>
      <c r="L54" s="66"/>
      <c r="M54" s="3"/>
      <c r="N54" s="3"/>
      <c r="O54" s="3"/>
      <c r="P54" s="3"/>
      <c r="Q54" s="66"/>
      <c r="R54" s="66"/>
    </row>
    <row r="55" spans="2:18" ht="21">
      <c r="D55" s="66"/>
      <c r="E55" s="66"/>
      <c r="F55" s="66"/>
      <c r="G55" s="66"/>
      <c r="H55" s="3"/>
      <c r="I55" s="3"/>
      <c r="J55" s="3"/>
      <c r="K55" s="66"/>
      <c r="L55" s="66"/>
      <c r="M55" s="3"/>
      <c r="N55" s="3"/>
      <c r="O55" s="3"/>
      <c r="P55" s="3"/>
      <c r="Q55" s="66"/>
      <c r="R55" s="66"/>
    </row>
    <row r="56" spans="2:18" ht="21">
      <c r="D56" s="66"/>
      <c r="E56" s="66"/>
      <c r="F56" s="66"/>
      <c r="G56" s="66"/>
      <c r="H56" s="3"/>
      <c r="I56" s="3"/>
      <c r="J56" s="3"/>
      <c r="K56" s="66"/>
      <c r="L56" s="66"/>
      <c r="M56" s="3"/>
      <c r="N56" s="3"/>
      <c r="O56" s="3"/>
      <c r="P56" s="3"/>
      <c r="Q56" s="66"/>
      <c r="R56" s="66"/>
    </row>
    <row r="57" spans="2:18" ht="21">
      <c r="D57" s="66"/>
      <c r="E57" s="66"/>
      <c r="F57" s="66"/>
      <c r="G57" s="66"/>
      <c r="H57" s="3"/>
      <c r="I57" s="3"/>
      <c r="J57" s="3"/>
      <c r="K57" s="66"/>
      <c r="L57" s="66"/>
      <c r="M57" s="3"/>
      <c r="N57" s="3"/>
      <c r="O57" s="3"/>
      <c r="P57" s="3"/>
      <c r="Q57" s="66"/>
      <c r="R57" s="66"/>
    </row>
    <row r="58" spans="2:18" ht="21">
      <c r="D58" s="66"/>
      <c r="E58" s="66"/>
      <c r="F58" s="66"/>
      <c r="G58" s="66"/>
      <c r="H58" s="3"/>
      <c r="I58" s="3"/>
      <c r="J58" s="3"/>
      <c r="K58" s="66"/>
      <c r="L58" s="66"/>
      <c r="M58" s="3"/>
      <c r="N58" s="3"/>
      <c r="O58" s="3"/>
      <c r="P58" s="3"/>
      <c r="Q58" s="66"/>
      <c r="R58" s="66"/>
    </row>
    <row r="59" spans="2:18" ht="21">
      <c r="D59" s="66"/>
      <c r="E59" s="66"/>
      <c r="F59" s="66"/>
      <c r="G59" s="66"/>
      <c r="H59" s="3"/>
      <c r="I59" s="3"/>
      <c r="J59" s="3"/>
      <c r="K59" s="66"/>
      <c r="L59" s="66"/>
      <c r="M59" s="3"/>
      <c r="N59" s="3"/>
      <c r="O59" s="3"/>
      <c r="P59" s="3"/>
      <c r="Q59" s="66"/>
      <c r="R59" s="66"/>
    </row>
    <row r="60" spans="2:18" ht="21">
      <c r="D60" s="66"/>
      <c r="E60" s="66"/>
      <c r="F60" s="66"/>
      <c r="G60" s="66"/>
      <c r="H60" s="3"/>
      <c r="I60" s="3"/>
      <c r="J60" s="3"/>
      <c r="K60" s="66"/>
      <c r="L60" s="66"/>
      <c r="M60" s="3"/>
      <c r="N60" s="3"/>
      <c r="O60" s="3"/>
      <c r="P60" s="3"/>
      <c r="Q60" s="66"/>
      <c r="R60" s="66"/>
    </row>
    <row r="61" spans="2:18" ht="21">
      <c r="D61" s="66"/>
      <c r="E61" s="66"/>
      <c r="F61" s="66"/>
      <c r="G61" s="66"/>
      <c r="H61" s="3"/>
      <c r="I61" s="3"/>
      <c r="J61" s="3"/>
      <c r="K61" s="66"/>
      <c r="L61" s="66"/>
      <c r="M61" s="3"/>
      <c r="N61" s="3"/>
      <c r="O61" s="3"/>
      <c r="P61" s="3"/>
      <c r="Q61" s="66"/>
      <c r="R61" s="66"/>
    </row>
    <row r="62" spans="2:18" ht="21">
      <c r="D62" s="66"/>
      <c r="E62" s="66"/>
      <c r="F62" s="66"/>
      <c r="G62" s="66"/>
      <c r="H62" s="3"/>
      <c r="I62" s="3"/>
      <c r="J62" s="3"/>
      <c r="K62" s="66"/>
      <c r="L62" s="66"/>
      <c r="M62" s="3"/>
      <c r="N62" s="3"/>
      <c r="O62" s="3"/>
      <c r="P62" s="3"/>
      <c r="Q62" s="66"/>
      <c r="R62" s="66"/>
    </row>
    <row r="63" spans="2:18" ht="21">
      <c r="D63" s="66"/>
      <c r="E63" s="66"/>
      <c r="F63" s="66"/>
      <c r="G63" s="66"/>
      <c r="H63" s="3"/>
      <c r="I63" s="3"/>
      <c r="J63" s="3"/>
      <c r="K63" s="66"/>
      <c r="L63" s="66"/>
      <c r="M63" s="3"/>
      <c r="N63" s="3"/>
      <c r="O63" s="3"/>
      <c r="P63" s="3"/>
      <c r="Q63" s="66"/>
      <c r="R63" s="66"/>
    </row>
    <row r="64" spans="2:18" ht="21">
      <c r="D64" s="66"/>
      <c r="E64" s="66"/>
      <c r="F64" s="66"/>
      <c r="G64" s="66"/>
      <c r="H64" s="3"/>
      <c r="I64" s="3"/>
      <c r="J64" s="3"/>
      <c r="K64" s="66"/>
      <c r="L64" s="66"/>
      <c r="M64" s="3"/>
      <c r="N64" s="3"/>
      <c r="O64" s="3"/>
      <c r="P64" s="3"/>
      <c r="Q64" s="66"/>
      <c r="R64" s="66"/>
    </row>
    <row r="65" spans="4:18" ht="21">
      <c r="D65" s="66"/>
      <c r="E65" s="66"/>
      <c r="F65" s="66"/>
      <c r="G65" s="66"/>
      <c r="H65" s="3"/>
      <c r="I65" s="3"/>
      <c r="J65" s="3"/>
      <c r="K65" s="66"/>
      <c r="L65" s="66"/>
      <c r="M65" s="3"/>
      <c r="N65" s="3"/>
      <c r="O65" s="3"/>
      <c r="P65" s="3"/>
      <c r="Q65" s="66"/>
      <c r="R65" s="66"/>
    </row>
    <row r="66" spans="4:18" ht="21">
      <c r="D66" s="66"/>
      <c r="E66" s="66"/>
      <c r="F66" s="66"/>
      <c r="G66" s="66"/>
      <c r="H66" s="3"/>
      <c r="I66" s="3"/>
      <c r="J66" s="3"/>
      <c r="K66" s="66"/>
      <c r="L66" s="66"/>
      <c r="M66" s="3"/>
      <c r="N66" s="3"/>
      <c r="O66" s="3"/>
      <c r="P66" s="3"/>
      <c r="Q66" s="66"/>
      <c r="R66" s="66"/>
    </row>
    <row r="67" spans="4:18" ht="21">
      <c r="D67" s="66"/>
      <c r="E67" s="66"/>
      <c r="F67" s="66"/>
      <c r="G67" s="66"/>
      <c r="H67" s="3"/>
      <c r="I67" s="3"/>
      <c r="J67" s="3"/>
      <c r="K67" s="66"/>
      <c r="L67" s="66"/>
      <c r="M67" s="3"/>
      <c r="N67" s="3"/>
      <c r="O67" s="3"/>
      <c r="P67" s="3"/>
      <c r="Q67" s="66"/>
      <c r="R67" s="66"/>
    </row>
    <row r="68" spans="4:18" ht="21">
      <c r="D68" s="66"/>
      <c r="E68" s="66"/>
      <c r="F68" s="66"/>
      <c r="G68" s="66"/>
      <c r="H68" s="3"/>
      <c r="I68" s="3"/>
      <c r="J68" s="3"/>
      <c r="K68" s="66"/>
      <c r="L68" s="66"/>
      <c r="M68" s="3"/>
      <c r="N68" s="3"/>
      <c r="O68" s="3"/>
      <c r="P68" s="3"/>
      <c r="Q68" s="66"/>
      <c r="R68" s="66"/>
    </row>
    <row r="69" spans="4:18" ht="21">
      <c r="D69" s="66"/>
      <c r="E69" s="66"/>
      <c r="F69" s="66"/>
      <c r="G69" s="66"/>
      <c r="H69" s="3"/>
      <c r="I69" s="3"/>
      <c r="J69" s="3"/>
      <c r="K69" s="66"/>
      <c r="L69" s="66"/>
      <c r="M69" s="3"/>
      <c r="N69" s="3"/>
      <c r="O69" s="3"/>
      <c r="P69" s="3"/>
      <c r="Q69" s="66"/>
      <c r="R69" s="66"/>
    </row>
    <row r="70" spans="4:18" ht="21">
      <c r="D70" s="66"/>
      <c r="E70" s="66"/>
      <c r="F70" s="66"/>
      <c r="G70" s="66"/>
      <c r="H70" s="3"/>
      <c r="I70" s="3"/>
      <c r="J70" s="3"/>
      <c r="K70" s="66"/>
      <c r="L70" s="66"/>
      <c r="M70" s="3"/>
      <c r="N70" s="3"/>
      <c r="O70" s="3"/>
      <c r="P70" s="3"/>
      <c r="Q70" s="66"/>
      <c r="R70" s="66"/>
    </row>
    <row r="71" spans="4:18" ht="21">
      <c r="D71" s="66"/>
      <c r="E71" s="66"/>
      <c r="F71" s="66"/>
      <c r="G71" s="66"/>
      <c r="H71" s="3"/>
      <c r="I71" s="3"/>
      <c r="J71" s="3"/>
      <c r="K71" s="66"/>
      <c r="L71" s="66"/>
      <c r="M71" s="3"/>
      <c r="N71" s="3"/>
      <c r="O71" s="3"/>
      <c r="P71" s="3"/>
      <c r="Q71" s="66"/>
      <c r="R71" s="66"/>
    </row>
    <row r="72" spans="4:18" ht="21">
      <c r="D72" s="66"/>
      <c r="E72" s="66"/>
      <c r="F72" s="66"/>
      <c r="G72" s="66"/>
      <c r="H72" s="3"/>
      <c r="I72" s="3"/>
      <c r="J72" s="3"/>
      <c r="K72" s="66"/>
      <c r="L72" s="66"/>
      <c r="M72" s="3"/>
      <c r="N72" s="3"/>
      <c r="O72" s="3"/>
      <c r="P72" s="3"/>
      <c r="Q72" s="66"/>
      <c r="R72" s="66"/>
    </row>
    <row r="73" spans="4:18" ht="21">
      <c r="D73" s="66"/>
      <c r="E73" s="66"/>
      <c r="F73" s="66"/>
      <c r="G73" s="66"/>
      <c r="H73" s="3"/>
      <c r="I73" s="3"/>
      <c r="J73" s="3"/>
      <c r="K73" s="66"/>
      <c r="L73" s="66"/>
      <c r="M73" s="3"/>
      <c r="N73" s="3"/>
      <c r="O73" s="3"/>
      <c r="P73" s="3"/>
      <c r="Q73" s="66"/>
      <c r="R73" s="66"/>
    </row>
    <row r="74" spans="4:18" ht="21">
      <c r="D74" s="66"/>
      <c r="E74" s="66"/>
      <c r="F74" s="66"/>
      <c r="G74" s="66"/>
      <c r="H74" s="3"/>
      <c r="I74" s="3"/>
      <c r="J74" s="3"/>
      <c r="K74" s="66"/>
      <c r="L74" s="66"/>
      <c r="M74" s="3"/>
      <c r="N74" s="3"/>
      <c r="O74" s="3"/>
      <c r="P74" s="3"/>
      <c r="Q74" s="66"/>
      <c r="R74" s="66"/>
    </row>
    <row r="75" spans="4:18" ht="21">
      <c r="D75" s="66"/>
      <c r="E75" s="66"/>
      <c r="F75" s="66"/>
      <c r="G75" s="66"/>
      <c r="H75" s="3"/>
      <c r="I75" s="3"/>
      <c r="J75" s="3"/>
      <c r="K75" s="66"/>
      <c r="L75" s="66"/>
      <c r="M75" s="3"/>
      <c r="N75" s="3"/>
      <c r="O75" s="3"/>
      <c r="P75" s="3"/>
      <c r="Q75" s="66"/>
      <c r="R75" s="66"/>
    </row>
    <row r="76" spans="4:18" ht="21">
      <c r="D76" s="66"/>
      <c r="E76" s="66"/>
      <c r="F76" s="66"/>
      <c r="G76" s="66"/>
      <c r="H76" s="3"/>
      <c r="I76" s="3"/>
      <c r="J76" s="3"/>
      <c r="K76" s="66"/>
      <c r="L76" s="66"/>
      <c r="M76" s="3"/>
      <c r="N76" s="3"/>
      <c r="O76" s="3"/>
      <c r="P76" s="3"/>
      <c r="Q76" s="66"/>
      <c r="R76" s="66"/>
    </row>
    <row r="77" spans="4:18" ht="21">
      <c r="D77" s="66"/>
      <c r="E77" s="66"/>
      <c r="F77" s="66"/>
      <c r="G77" s="66"/>
      <c r="H77" s="3"/>
      <c r="I77" s="3"/>
      <c r="J77" s="3"/>
      <c r="K77" s="66"/>
      <c r="L77" s="66"/>
      <c r="M77" s="3"/>
      <c r="N77" s="3"/>
      <c r="O77" s="3"/>
      <c r="P77" s="3"/>
      <c r="Q77" s="66"/>
      <c r="R77" s="66"/>
    </row>
    <row r="78" spans="4:18" ht="21">
      <c r="D78" s="66"/>
      <c r="E78" s="66"/>
      <c r="F78" s="66"/>
      <c r="G78" s="66"/>
      <c r="H78" s="3"/>
      <c r="I78" s="3"/>
      <c r="J78" s="3"/>
      <c r="K78" s="66"/>
      <c r="L78" s="66"/>
      <c r="M78" s="3"/>
      <c r="N78" s="3"/>
      <c r="O78" s="3"/>
      <c r="P78" s="3"/>
      <c r="Q78" s="66"/>
      <c r="R78" s="66"/>
    </row>
    <row r="79" spans="4:18" ht="21">
      <c r="D79" s="66"/>
      <c r="E79" s="66"/>
      <c r="F79" s="66"/>
      <c r="G79" s="66"/>
      <c r="H79" s="3"/>
      <c r="I79" s="3"/>
      <c r="J79" s="3"/>
      <c r="K79" s="66"/>
      <c r="L79" s="66"/>
      <c r="M79" s="3"/>
      <c r="N79" s="3"/>
      <c r="O79" s="3"/>
      <c r="P79" s="3"/>
      <c r="Q79" s="66"/>
      <c r="R79" s="66"/>
    </row>
    <row r="80" spans="4:18" ht="21">
      <c r="D80" s="66"/>
      <c r="E80" s="66"/>
      <c r="F80" s="66"/>
      <c r="G80" s="66"/>
      <c r="H80" s="3"/>
      <c r="I80" s="3"/>
      <c r="J80" s="3"/>
      <c r="K80" s="66"/>
      <c r="L80" s="66"/>
      <c r="M80" s="3"/>
      <c r="N80" s="3"/>
      <c r="O80" s="3"/>
      <c r="P80" s="3"/>
      <c r="Q80" s="66"/>
      <c r="R80" s="66"/>
    </row>
    <row r="81" spans="4:18" ht="21">
      <c r="D81" s="66"/>
      <c r="E81" s="66"/>
      <c r="F81" s="66"/>
      <c r="G81" s="66"/>
      <c r="H81" s="3"/>
      <c r="I81" s="3"/>
      <c r="J81" s="3"/>
      <c r="K81" s="66"/>
      <c r="L81" s="66"/>
      <c r="M81" s="3"/>
      <c r="N81" s="3"/>
      <c r="O81" s="3"/>
      <c r="P81" s="3"/>
      <c r="Q81" s="66"/>
      <c r="R81" s="66"/>
    </row>
    <row r="82" spans="4:18" ht="21">
      <c r="D82" s="66"/>
      <c r="E82" s="66"/>
      <c r="F82" s="66"/>
      <c r="G82" s="66"/>
      <c r="H82" s="3"/>
      <c r="I82" s="3"/>
      <c r="J82" s="3"/>
      <c r="K82" s="66"/>
      <c r="L82" s="66"/>
      <c r="M82" s="3"/>
      <c r="N82" s="3"/>
      <c r="O82" s="3"/>
      <c r="P82" s="3"/>
      <c r="Q82" s="66"/>
      <c r="R82" s="66"/>
    </row>
    <row r="83" spans="4:18" ht="21">
      <c r="D83" s="66"/>
      <c r="E83" s="66"/>
      <c r="F83" s="66"/>
      <c r="G83" s="66"/>
      <c r="H83" s="3"/>
      <c r="I83" s="3"/>
      <c r="J83" s="3"/>
      <c r="K83" s="66"/>
      <c r="L83" s="66"/>
      <c r="M83" s="3"/>
      <c r="N83" s="3"/>
      <c r="O83" s="3"/>
      <c r="P83" s="3"/>
      <c r="Q83" s="66"/>
      <c r="R83" s="66"/>
    </row>
    <row r="84" spans="4:18" ht="21">
      <c r="D84" s="66"/>
      <c r="E84" s="66"/>
      <c r="F84" s="66"/>
      <c r="G84" s="66"/>
      <c r="H84" s="3"/>
      <c r="I84" s="3"/>
      <c r="J84" s="3"/>
      <c r="K84" s="66"/>
      <c r="L84" s="66"/>
      <c r="M84" s="3"/>
      <c r="N84" s="3"/>
      <c r="O84" s="3"/>
      <c r="P84" s="3"/>
      <c r="Q84" s="66"/>
      <c r="R84" s="66"/>
    </row>
  </sheetData>
  <mergeCells count="9">
    <mergeCell ref="A30:B30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B6:B29">
    <cfRule type="expression" dxfId="4" priority="1">
      <formula>OR($A6=1,$A6=2,$A6=3)</formula>
    </cfRule>
  </conditionalFormatting>
  <conditionalFormatting sqref="T6:T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ศิโรรัตน์ เหมพิสุทธิ์</dc:creator>
  <cp:lastModifiedBy>ศิโรรัตน์ เหมพิสุทธิ์</cp:lastModifiedBy>
  <dcterms:created xsi:type="dcterms:W3CDTF">2021-05-11T08:21:35Z</dcterms:created>
  <dcterms:modified xsi:type="dcterms:W3CDTF">2021-05-11T08:22:12Z</dcterms:modified>
</cp:coreProperties>
</file>